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662\water\2023\جداول المياه 2023\Water_html 2023\English\Water Tables 2023-E-HTML\"/>
    </mc:Choice>
  </mc:AlternateContent>
  <bookViews>
    <workbookView xWindow="0" yWindow="0" windowWidth="28800" windowHeight="11700" tabRatio="754" activeTab="9"/>
  </bookViews>
  <sheets>
    <sheet name="1" sheetId="1" r:id="rId1"/>
    <sheet name="2" sheetId="16" r:id="rId2"/>
    <sheet name="3" sheetId="17" r:id="rId3"/>
    <sheet name="4" sheetId="2" r:id="rId4"/>
    <sheet name="5" sheetId="19" r:id="rId5"/>
    <sheet name="6" sheetId="4" r:id="rId6"/>
    <sheet name="7" sheetId="5" r:id="rId7"/>
    <sheet name="8" sheetId="6" r:id="rId8"/>
    <sheet name="9" sheetId="7" r:id="rId9"/>
    <sheet name="10" sheetId="8" r:id="rId10"/>
    <sheet name="11" sheetId="9" r:id="rId11"/>
    <sheet name="12" sheetId="18" r:id="rId12"/>
    <sheet name="13" sheetId="10" r:id="rId13"/>
    <sheet name="14" sheetId="14" r:id="rId14"/>
    <sheet name="15" sheetId="20" r:id="rId15"/>
  </sheets>
  <definedNames>
    <definedName name="HTML_CodePage" hidden="1">1256</definedName>
    <definedName name="HTML_Control" localSheetId="14" hidden="1">{"'ورقة1'!$A$1:$G$9"}</definedName>
    <definedName name="HTML_Control" localSheetId="3" hidden="1">{"'ورقة1'!$A$1:$G$9"}</definedName>
    <definedName name="HTML_Control" localSheetId="4" hidden="1">{"'ورقة1'!$A$1:$G$9"}</definedName>
    <definedName name="HTML_Control" localSheetId="6" hidden="1">{"'ورقة1'!$A$1:$G$9"}</definedName>
    <definedName name="HTML_Control" hidden="1">{"'ورقة1'!$A$1:$G$9"}</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"D:\Ammar\626\reprts\HHSRpt13-11\Homepage\HTML\tab2.htm"</definedName>
    <definedName name="HTML_Title" hidden="1">""</definedName>
    <definedName name="_xlnm.Print_Area" localSheetId="0">'1'!$A$1:$M$24</definedName>
    <definedName name="_xlnm.Print_Area" localSheetId="9">'10'!$A$1:$G$18</definedName>
    <definedName name="_xlnm.Print_Area" localSheetId="10">'11'!$A$1:$H$20</definedName>
    <definedName name="_xlnm.Print_Area" localSheetId="11">'12'!$A$1:$H$16</definedName>
    <definedName name="_xlnm.Print_Area" localSheetId="12">'13'!$A$1:$F$23</definedName>
    <definedName name="_xlnm.Print_Area" localSheetId="13">'14'!$A$1:$D$16</definedName>
    <definedName name="_xlnm.Print_Area" localSheetId="14">'15'!$A$1:$F$11</definedName>
    <definedName name="_xlnm.Print_Area" localSheetId="1">'2'!$A$1:$M$17</definedName>
    <definedName name="_xlnm.Print_Area" localSheetId="2">'3'!$A$1:$M$17</definedName>
    <definedName name="_xlnm.Print_Area" localSheetId="3">'4'!$A$1:$G$18</definedName>
    <definedName name="_xlnm.Print_Area" localSheetId="4">'5'!$A$1:$H$26</definedName>
    <definedName name="_xlnm.Print_Area" localSheetId="5">'6'!$A$1:$M$18</definedName>
    <definedName name="_xlnm.Print_Area" localSheetId="6">'7'!$A$1:$M$24</definedName>
    <definedName name="_xlnm.Print_Area" localSheetId="7">'8'!$A$1:$M$21</definedName>
    <definedName name="_xlnm.Print_Area" localSheetId="8">'9'!$A$1:$G$24</definedName>
    <definedName name="Z_5D9BAB13_4BDE_4E58_91A2_3715FFA4052A_.wvu.Cols" localSheetId="14" hidden="1">'15'!$E:$E</definedName>
    <definedName name="Z_5D9BAB13_4BDE_4E58_91A2_3715FFA4052A_.wvu.Cols" localSheetId="8" hidden="1">'9'!#REF!</definedName>
    <definedName name="Z_5D9BAB13_4BDE_4E58_91A2_3715FFA4052A_.wvu.PrintArea" localSheetId="0" hidden="1">'1'!$A$1:$M$20</definedName>
    <definedName name="Z_5D9BAB13_4BDE_4E58_91A2_3715FFA4052A_.wvu.PrintArea" localSheetId="9" hidden="1">'10'!$A$1:$G$15</definedName>
    <definedName name="Z_5D9BAB13_4BDE_4E58_91A2_3715FFA4052A_.wvu.PrintArea" localSheetId="10" hidden="1">'11'!$A$1:$H$20</definedName>
    <definedName name="Z_5D9BAB13_4BDE_4E58_91A2_3715FFA4052A_.wvu.PrintArea" localSheetId="11" hidden="1">'12'!$A$1:$H$16</definedName>
    <definedName name="Z_5D9BAB13_4BDE_4E58_91A2_3715FFA4052A_.wvu.PrintArea" localSheetId="12" hidden="1">'13'!$A$1:$F$23</definedName>
    <definedName name="Z_5D9BAB13_4BDE_4E58_91A2_3715FFA4052A_.wvu.PrintArea" localSheetId="14" hidden="1">'15'!$A$1:$F$11</definedName>
    <definedName name="Z_5D9BAB13_4BDE_4E58_91A2_3715FFA4052A_.wvu.PrintArea" localSheetId="1" hidden="1">'2'!$A$1:$M$17</definedName>
    <definedName name="Z_5D9BAB13_4BDE_4E58_91A2_3715FFA4052A_.wvu.PrintArea" localSheetId="2" hidden="1">'3'!$A$1:$M$17</definedName>
    <definedName name="Z_5D9BAB13_4BDE_4E58_91A2_3715FFA4052A_.wvu.PrintArea" localSheetId="3" hidden="1">'4'!$A$1:$G$16</definedName>
    <definedName name="Z_5D9BAB13_4BDE_4E58_91A2_3715FFA4052A_.wvu.PrintArea" localSheetId="4" hidden="1">'5'!$A$1:$G$26</definedName>
    <definedName name="Z_5D9BAB13_4BDE_4E58_91A2_3715FFA4052A_.wvu.PrintArea" localSheetId="5" hidden="1">'6'!$A$1:$M$18</definedName>
    <definedName name="Z_5D9BAB13_4BDE_4E58_91A2_3715FFA4052A_.wvu.PrintArea" localSheetId="6" hidden="1">'7'!$A$1:$M$24</definedName>
    <definedName name="Z_5D9BAB13_4BDE_4E58_91A2_3715FFA4052A_.wvu.PrintArea" localSheetId="7" hidden="1">'8'!$A$1:$M$21</definedName>
    <definedName name="Z_5D9BAB13_4BDE_4E58_91A2_3715FFA4052A_.wvu.PrintArea" localSheetId="8" hidden="1">'9'!$A$1:$G$21</definedName>
    <definedName name="Z_5D9BAB13_4BDE_4E58_91A2_3715FFA4052A_.wvu.Rows" localSheetId="12" hidden="1">'13'!$8:$8</definedName>
    <definedName name="Z_5D9BAB13_4BDE_4E58_91A2_3715FFA4052A_.wvu.Rows" localSheetId="3" hidden="1">'4'!$3:$3</definedName>
    <definedName name="Z_8B9883A3_B301_4038_9D38_6F93C555057A_.wvu.Cols" localSheetId="14" hidden="1">'15'!$E:$E</definedName>
    <definedName name="Z_8B9883A3_B301_4038_9D38_6F93C555057A_.wvu.Cols" localSheetId="8" hidden="1">'9'!#REF!</definedName>
    <definedName name="Z_8B9883A3_B301_4038_9D38_6F93C555057A_.wvu.PrintArea" localSheetId="0" hidden="1">'1'!$A$1:$M$20</definedName>
    <definedName name="Z_8B9883A3_B301_4038_9D38_6F93C555057A_.wvu.PrintArea" localSheetId="9" hidden="1">'10'!$A$1:$G$15</definedName>
    <definedName name="Z_8B9883A3_B301_4038_9D38_6F93C555057A_.wvu.PrintArea" localSheetId="10" hidden="1">'11'!$A$1:$H$20</definedName>
    <definedName name="Z_8B9883A3_B301_4038_9D38_6F93C555057A_.wvu.PrintArea" localSheetId="11" hidden="1">'12'!$A$1:$H$16</definedName>
    <definedName name="Z_8B9883A3_B301_4038_9D38_6F93C555057A_.wvu.PrintArea" localSheetId="12" hidden="1">'13'!$A$1:$F$23</definedName>
    <definedName name="Z_8B9883A3_B301_4038_9D38_6F93C555057A_.wvu.PrintArea" localSheetId="14" hidden="1">'15'!$A$1:$F$11</definedName>
    <definedName name="Z_8B9883A3_B301_4038_9D38_6F93C555057A_.wvu.PrintArea" localSheetId="1" hidden="1">'2'!$A$1:$M$17</definedName>
    <definedName name="Z_8B9883A3_B301_4038_9D38_6F93C555057A_.wvu.PrintArea" localSheetId="2" hidden="1">'3'!$A$1:$M$17</definedName>
    <definedName name="Z_8B9883A3_B301_4038_9D38_6F93C555057A_.wvu.PrintArea" localSheetId="3" hidden="1">'4'!$A$1:$G$16</definedName>
    <definedName name="Z_8B9883A3_B301_4038_9D38_6F93C555057A_.wvu.PrintArea" localSheetId="4" hidden="1">'5'!$A$1:$G$26</definedName>
    <definedName name="Z_8B9883A3_B301_4038_9D38_6F93C555057A_.wvu.PrintArea" localSheetId="5" hidden="1">'6'!$A$1:$M$18</definedName>
    <definedName name="Z_8B9883A3_B301_4038_9D38_6F93C555057A_.wvu.PrintArea" localSheetId="6" hidden="1">'7'!$A$1:$M$24</definedName>
    <definedName name="Z_8B9883A3_B301_4038_9D38_6F93C555057A_.wvu.PrintArea" localSheetId="7" hidden="1">'8'!$A$1:$M$21</definedName>
    <definedName name="Z_8B9883A3_B301_4038_9D38_6F93C555057A_.wvu.PrintArea" localSheetId="8" hidden="1">'9'!$A$1:$G$21</definedName>
    <definedName name="Z_8B9883A3_B301_4038_9D38_6F93C555057A_.wvu.Rows" localSheetId="12" hidden="1">'13'!$8:$8</definedName>
    <definedName name="Z_8B9883A3_B301_4038_9D38_6F93C555057A_.wvu.Rows" localSheetId="3" hidden="1">'4'!$3:$3</definedName>
  </definedNames>
  <calcPr calcId="162913" fullPrecision="0"/>
  <customWorkbookViews>
    <customWorkbookView name="ashraf dweikat - Personal View" guid="{8B9883A3-B301-4038-9D38-6F93C555057A}" mergeInterval="0" personalView="1" maximized="1" xWindow="-8" yWindow="-8" windowWidth="1696" windowHeight="1026" tabRatio="754" activeSheetId="2"/>
    <customWorkbookView name="mshaheen - Personal View" guid="{5D9BAB13-4BDE-4E58-91A2-3715FFA4052A}" mergeInterval="0" personalView="1" maximized="1" xWindow="1" yWindow="1" windowWidth="1600" windowHeight="670" tabRatio="754" activeSheetId="1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7" l="1"/>
  <c r="J6" i="17" s="1"/>
  <c r="K10" i="17"/>
  <c r="K6" i="17" s="1"/>
  <c r="L10" i="17"/>
  <c r="I10" i="17"/>
  <c r="I6" i="17" s="1"/>
  <c r="E10" i="2"/>
  <c r="J8" i="5"/>
  <c r="J7" i="5" s="1"/>
  <c r="K8" i="5"/>
  <c r="L8" i="5"/>
  <c r="K7" i="5"/>
  <c r="L7" i="5"/>
  <c r="I10" i="1" l="1"/>
  <c r="K10" i="1"/>
  <c r="J10" i="1"/>
  <c r="B7" i="14"/>
  <c r="E7" i="1" l="1"/>
  <c r="E7" i="18"/>
  <c r="S6" i="7" l="1"/>
  <c r="S7" i="7"/>
  <c r="S8" i="7"/>
  <c r="S9" i="7"/>
  <c r="S10" i="7"/>
  <c r="S11" i="7"/>
  <c r="S12" i="7"/>
  <c r="S13" i="7"/>
  <c r="S14" i="7"/>
  <c r="S15" i="7"/>
  <c r="S16" i="7"/>
  <c r="S17" i="7"/>
  <c r="W17" i="7"/>
  <c r="S18" i="7"/>
  <c r="W18" i="7"/>
  <c r="S19" i="7"/>
  <c r="W19" i="7"/>
  <c r="S20" i="7"/>
  <c r="S21" i="7"/>
  <c r="S25" i="7"/>
  <c r="S26" i="7"/>
  <c r="S27" i="7"/>
  <c r="B7" i="1"/>
  <c r="C7" i="1"/>
  <c r="D7" i="1"/>
  <c r="F7" i="1"/>
  <c r="G7" i="1"/>
  <c r="H7" i="1"/>
  <c r="I7" i="1"/>
  <c r="J7" i="1"/>
  <c r="K7" i="1"/>
  <c r="E11" i="10"/>
  <c r="B6" i="1"/>
  <c r="C6" i="1"/>
  <c r="D6" i="1"/>
  <c r="E6" i="1"/>
  <c r="F6" i="1"/>
  <c r="G6" i="1"/>
  <c r="H6" i="1"/>
  <c r="I6" i="1"/>
  <c r="J6" i="1"/>
  <c r="K6" i="1"/>
  <c r="B8" i="1"/>
  <c r="C8" i="1"/>
  <c r="D8" i="1"/>
  <c r="E8" i="1"/>
  <c r="F8" i="1"/>
  <c r="G8" i="1"/>
  <c r="H8" i="1"/>
  <c r="I8" i="1"/>
  <c r="J8" i="1"/>
  <c r="K8" i="1"/>
  <c r="D7" i="8"/>
  <c r="D8" i="8"/>
  <c r="D9" i="8"/>
  <c r="D10" i="8"/>
  <c r="D11" i="8"/>
  <c r="E8" i="18" l="1"/>
  <c r="E9" i="18"/>
  <c r="E10" i="18"/>
  <c r="E11" i="18"/>
  <c r="E8" i="7"/>
  <c r="E9" i="7"/>
  <c r="E9" i="9" s="1"/>
  <c r="E10" i="7"/>
  <c r="E10" i="9" s="1"/>
  <c r="E11" i="7"/>
  <c r="E11" i="9" s="1"/>
  <c r="E12" i="7"/>
  <c r="E12" i="9" s="1"/>
  <c r="E13" i="7"/>
  <c r="E13" i="9" s="1"/>
  <c r="E15" i="7"/>
  <c r="E15" i="9" s="1"/>
  <c r="H7" i="6"/>
  <c r="I7" i="6"/>
  <c r="K6" i="4"/>
  <c r="L9" i="17"/>
  <c r="L9" i="1" s="1"/>
  <c r="E8" i="9" l="1"/>
  <c r="E16" i="7"/>
  <c r="E16" i="9" s="1"/>
  <c r="E14" i="7"/>
  <c r="E14" i="9" s="1"/>
  <c r="E7" i="9" s="1"/>
  <c r="E9" i="2"/>
  <c r="L10" i="16" s="1"/>
  <c r="L10" i="1" s="1"/>
  <c r="E7" i="7" l="1"/>
  <c r="D9" i="9"/>
  <c r="D10" i="9"/>
  <c r="D11" i="9"/>
  <c r="D12" i="9"/>
  <c r="D13" i="9"/>
  <c r="D14" i="9"/>
  <c r="D15" i="9"/>
  <c r="D16" i="9"/>
  <c r="D8" i="9"/>
  <c r="B8" i="19" l="1"/>
  <c r="B7" i="19" s="1"/>
  <c r="L8" i="6"/>
  <c r="L9" i="6"/>
  <c r="L10" i="6"/>
  <c r="L11" i="6"/>
  <c r="L12" i="6"/>
  <c r="L13" i="6"/>
  <c r="L14" i="6"/>
  <c r="L15" i="6"/>
  <c r="L16" i="6"/>
  <c r="L6" i="4"/>
  <c r="C9" i="2" s="1"/>
  <c r="L8" i="16" s="1"/>
  <c r="L8" i="1" l="1"/>
  <c r="C8" i="2"/>
  <c r="C8" i="19"/>
  <c r="D8" i="18" l="1"/>
  <c r="D9" i="18"/>
  <c r="D10" i="18"/>
  <c r="D11" i="18"/>
  <c r="D7" i="18"/>
  <c r="C8" i="18"/>
  <c r="C9" i="18"/>
  <c r="C10" i="18"/>
  <c r="C11" i="18"/>
  <c r="C7" i="18"/>
  <c r="D8" i="2" l="1"/>
  <c r="I8" i="5" l="1"/>
  <c r="I7" i="5" s="1"/>
  <c r="C8" i="9" l="1"/>
  <c r="C9" i="9" l="1"/>
  <c r="C10" i="9"/>
  <c r="C11" i="9"/>
  <c r="C12" i="9"/>
  <c r="C13" i="9"/>
  <c r="C14" i="9"/>
  <c r="C15" i="9"/>
  <c r="C16" i="9"/>
  <c r="F7" i="19" l="1"/>
  <c r="G9" i="19"/>
  <c r="G10" i="19"/>
  <c r="G11" i="19"/>
  <c r="G14" i="19"/>
  <c r="G12" i="19"/>
  <c r="G13" i="19"/>
  <c r="G15" i="19"/>
  <c r="G16" i="19"/>
  <c r="G17" i="19"/>
  <c r="F9" i="19"/>
  <c r="F10" i="19"/>
  <c r="F11" i="19"/>
  <c r="F14" i="19"/>
  <c r="F12" i="19"/>
  <c r="F13" i="19"/>
  <c r="F15" i="19"/>
  <c r="F16" i="19"/>
  <c r="F17" i="19"/>
  <c r="E8" i="19"/>
  <c r="D8" i="19"/>
  <c r="B9" i="9" l="1"/>
  <c r="B11" i="9"/>
  <c r="B13" i="9"/>
  <c r="B15" i="9"/>
  <c r="B8" i="9" l="1"/>
  <c r="F8" i="7"/>
  <c r="B14" i="9"/>
  <c r="B12" i="9"/>
  <c r="D9" i="10"/>
  <c r="C9" i="10"/>
  <c r="B9" i="10"/>
  <c r="E18" i="10"/>
  <c r="B16" i="9" l="1"/>
  <c r="F16" i="7"/>
  <c r="F9" i="7"/>
  <c r="F11" i="7"/>
  <c r="F12" i="7"/>
  <c r="F13" i="7"/>
  <c r="F14" i="7"/>
  <c r="F15" i="7"/>
  <c r="E12" i="10" l="1"/>
  <c r="E13" i="10"/>
  <c r="E14" i="10"/>
  <c r="E15" i="10"/>
  <c r="E16" i="10"/>
  <c r="E17" i="10"/>
  <c r="E9" i="10" l="1"/>
  <c r="E8" i="2" l="1"/>
  <c r="C18" i="19" l="1"/>
  <c r="B10" i="2"/>
  <c r="L7" i="17" s="1"/>
  <c r="L6" i="17" s="1"/>
  <c r="C7" i="7"/>
  <c r="F10" i="2" l="1"/>
  <c r="G18" i="19"/>
  <c r="E18" i="19" s="1"/>
  <c r="E7" i="19" s="1"/>
  <c r="D7" i="9"/>
  <c r="B7" i="7"/>
  <c r="B8" i="18"/>
  <c r="G8" i="18" s="1"/>
  <c r="B9" i="18"/>
  <c r="G9" i="18" s="1"/>
  <c r="B10" i="18"/>
  <c r="G10" i="18" s="1"/>
  <c r="B11" i="18"/>
  <c r="G11" i="18" s="1"/>
  <c r="D6" i="18"/>
  <c r="C6" i="18"/>
  <c r="L11" i="16" l="1"/>
  <c r="L7" i="6"/>
  <c r="D7" i="7"/>
  <c r="D6" i="9"/>
  <c r="C7" i="9"/>
  <c r="C6" i="9" s="1"/>
  <c r="F8" i="18"/>
  <c r="F9" i="18"/>
  <c r="F11" i="18"/>
  <c r="F10" i="18"/>
  <c r="B6" i="8" l="1"/>
  <c r="L11" i="17" s="1"/>
  <c r="L11" i="1" s="1"/>
  <c r="B6" i="7" l="1"/>
  <c r="F11" i="8"/>
  <c r="F10" i="8"/>
  <c r="F9" i="8"/>
  <c r="F8" i="8"/>
  <c r="F8" i="9" l="1"/>
  <c r="F12" i="9"/>
  <c r="G15" i="9"/>
  <c r="F9" i="9"/>
  <c r="F16" i="9"/>
  <c r="G13" i="9"/>
  <c r="F14" i="9"/>
  <c r="G11" i="9"/>
  <c r="F15" i="9"/>
  <c r="G12" i="9"/>
  <c r="G9" i="9"/>
  <c r="F11" i="9"/>
  <c r="G8" i="9"/>
  <c r="G16" i="9"/>
  <c r="F13" i="9"/>
  <c r="G14" i="9"/>
  <c r="C6" i="8"/>
  <c r="C6" i="7" s="1"/>
  <c r="D6" i="8" l="1"/>
  <c r="D6" i="7" s="1"/>
  <c r="D44" i="8" l="1"/>
  <c r="D43" i="8"/>
  <c r="D42" i="8"/>
  <c r="D41" i="8"/>
  <c r="D40" i="8"/>
  <c r="D39" i="8"/>
  <c r="F10" i="7" l="1"/>
  <c r="B10" i="9" l="1"/>
  <c r="B7" i="9" s="1"/>
  <c r="G10" i="9" l="1"/>
  <c r="F10" i="9"/>
  <c r="F7" i="9" l="1"/>
  <c r="G7" i="9"/>
  <c r="F8" i="19" l="1"/>
  <c r="G8" i="19"/>
  <c r="B9" i="2" s="1"/>
  <c r="L7" i="16" s="1"/>
  <c r="C7" i="19"/>
  <c r="L7" i="1" l="1"/>
  <c r="L6" i="16"/>
  <c r="L6" i="1" s="1"/>
  <c r="B8" i="2"/>
  <c r="F9" i="2"/>
  <c r="F8" i="2" l="1"/>
  <c r="G7" i="18"/>
  <c r="F7" i="18"/>
  <c r="G7" i="19"/>
  <c r="F7" i="7"/>
  <c r="L12" i="16" s="1"/>
  <c r="E6" i="18"/>
  <c r="E6" i="9" s="1"/>
  <c r="L7" i="9" s="1"/>
  <c r="F7" i="8"/>
  <c r="E6" i="8"/>
  <c r="F6" i="8" s="1"/>
  <c r="L12" i="17" s="1"/>
  <c r="B7" i="18"/>
  <c r="B6" i="18" s="1"/>
  <c r="G6" i="18" l="1"/>
  <c r="G6" i="9" s="1"/>
  <c r="F6" i="18"/>
  <c r="F6" i="9" s="1"/>
  <c r="B6" i="9"/>
  <c r="E6" i="7"/>
  <c r="F6" i="7" s="1"/>
  <c r="L12" i="1" s="1"/>
</calcChain>
</file>

<file path=xl/sharedStrings.xml><?xml version="1.0" encoding="utf-8"?>
<sst xmlns="http://schemas.openxmlformats.org/spreadsheetml/2006/main" count="667" uniqueCount="395">
  <si>
    <r>
      <t>الوحدة: مليون م</t>
    </r>
    <r>
      <rPr>
        <vertAlign val="superscript"/>
        <sz val="9"/>
        <rFont val="Simplified Arabic"/>
        <family val="1"/>
      </rPr>
      <t>3</t>
    </r>
  </si>
  <si>
    <r>
      <t>Unit: million m</t>
    </r>
    <r>
      <rPr>
        <vertAlign val="superscript"/>
        <sz val="9"/>
        <rFont val="Arial"/>
        <family val="2"/>
      </rPr>
      <t>3</t>
    </r>
  </si>
  <si>
    <t>المؤشر</t>
  </si>
  <si>
    <t>السنة</t>
  </si>
  <si>
    <t>Year</t>
  </si>
  <si>
    <t>Indicator</t>
  </si>
  <si>
    <t>كمية المياه المتاحة سنويا</t>
  </si>
  <si>
    <t>Annual Available Water Quantity</t>
  </si>
  <si>
    <r>
      <t>كمية الضخ السنوية من الآبار الجوفية</t>
    </r>
    <r>
      <rPr>
        <vertAlign val="superscript"/>
        <sz val="9"/>
        <rFont val="Simplified Arabic"/>
        <family val="1"/>
      </rPr>
      <t>(2)</t>
    </r>
  </si>
  <si>
    <r>
      <t>Annual Pumped Quantity from Groundwater Wells</t>
    </r>
    <r>
      <rPr>
        <vertAlign val="superscript"/>
        <sz val="9"/>
        <rFont val="Arial"/>
        <family val="2"/>
      </rPr>
      <t>(2)</t>
    </r>
    <r>
      <rPr>
        <sz val="9"/>
        <rFont val="Arial"/>
        <family val="2"/>
      </rPr>
      <t xml:space="preserve">
</t>
    </r>
  </si>
  <si>
    <r>
      <t>التدفق السنوي لمياه الينابيع</t>
    </r>
    <r>
      <rPr>
        <vertAlign val="superscript"/>
        <sz val="9"/>
        <rFont val="Simplified Arabic"/>
        <family val="1"/>
      </rPr>
      <t>(3)</t>
    </r>
  </si>
  <si>
    <r>
      <t>Annual Discharge of Springs Water</t>
    </r>
    <r>
      <rPr>
        <vertAlign val="superscript"/>
        <sz val="9"/>
        <rFont val="Arial"/>
        <family val="2"/>
      </rPr>
      <t>(3)</t>
    </r>
  </si>
  <si>
    <r>
      <t xml:space="preserve">مياه شرب محلاة </t>
    </r>
    <r>
      <rPr>
        <vertAlign val="superscript"/>
        <sz val="9"/>
        <rFont val="Simplified Arabic"/>
        <family val="1"/>
      </rPr>
      <t>(4)</t>
    </r>
  </si>
  <si>
    <t>-</t>
  </si>
  <si>
    <r>
      <t>Desliniated Drinking Water</t>
    </r>
    <r>
      <rPr>
        <vertAlign val="superscript"/>
        <sz val="9"/>
        <rFont val="Arial"/>
        <family val="2"/>
      </rPr>
      <t xml:space="preserve"> (4)</t>
    </r>
  </si>
  <si>
    <t>كمية المياه المزودة للقطاع المنزلي</t>
  </si>
  <si>
    <t xml:space="preserve"> Quantity of Water Supply for Domestic Sector</t>
  </si>
  <si>
    <t>حصة الفرد اليومية من المياه المستهلكة (لتر/فرد/يوم)</t>
  </si>
  <si>
    <t>Daily Consumption Rate per capita (liter/capita/day)</t>
  </si>
  <si>
    <r>
      <rPr>
        <vertAlign val="superscript"/>
        <sz val="9"/>
        <rFont val="Simplified Arabic"/>
        <family val="1"/>
      </rPr>
      <t>(1)</t>
    </r>
    <r>
      <rPr>
        <sz val="9"/>
        <rFont val="Simplified Arabic"/>
        <family val="1"/>
      </rPr>
      <t xml:space="preserve"> البيانات لا تشمل ذلك الجزء من محافظة القدس والذي ضمه الاحتلال الإسرائيلي إليه عنوة بعيد احتلاله للضفة الغربية عام 1967.</t>
    </r>
  </si>
  <si>
    <r>
      <rPr>
        <vertAlign val="superscript"/>
        <sz val="9"/>
        <rFont val="Arial"/>
        <family val="2"/>
      </rPr>
      <t>(1)</t>
    </r>
    <r>
      <rPr>
        <sz val="9"/>
        <rFont val="Arial"/>
        <family val="2"/>
      </rPr>
      <t xml:space="preserve">  Data exclude those parts of Jerusalem which were annexed by Israeli Occupation in 1967.</t>
    </r>
  </si>
  <si>
    <r>
      <rPr>
        <vertAlign val="superscript"/>
        <sz val="9"/>
        <color theme="1"/>
        <rFont val="Simplified Arabic"/>
        <family val="1"/>
      </rPr>
      <t>(2)</t>
    </r>
    <r>
      <rPr>
        <vertAlign val="superscript"/>
        <sz val="12"/>
        <color theme="1"/>
        <rFont val="Times New Roman"/>
        <family val="1"/>
      </rPr>
      <t xml:space="preserve"> </t>
    </r>
    <r>
      <rPr>
        <sz val="9"/>
        <color theme="1"/>
        <rFont val="Simplified Arabic"/>
        <family val="1"/>
      </rPr>
      <t>الكمية تشمل الضخ القسري من الحوض الساحلي في قطاع غزة, ولا تشمل الكميات المستخرجة من الآبار غير المرخصة في قطاع غزة, حيث تقدر كميات الضخ الآمن وطاقة الحوض السنوية المستدامة ب 50-60 مليون م</t>
    </r>
    <r>
      <rPr>
        <vertAlign val="superscript"/>
        <sz val="9"/>
        <color theme="1"/>
        <rFont val="Simplified Arabic"/>
        <family val="1"/>
      </rPr>
      <t>3</t>
    </r>
    <r>
      <rPr>
        <sz val="9"/>
        <color theme="1"/>
        <rFont val="Simplified Arabic"/>
        <family val="1"/>
      </rPr>
      <t xml:space="preserve"> فقط من أصل 189.4 مليون م</t>
    </r>
    <r>
      <rPr>
        <vertAlign val="superscript"/>
        <sz val="9"/>
        <color theme="1"/>
        <rFont val="Simplified Arabic"/>
        <family val="1"/>
      </rPr>
      <t>3</t>
    </r>
    <r>
      <rPr>
        <sz val="9"/>
        <color theme="1"/>
        <rFont val="Simplified Arabic"/>
        <family val="1"/>
      </rPr>
      <t xml:space="preserve"> يتم ضخها سنويا، حيث أن أكثر من 100 مليون م</t>
    </r>
    <r>
      <rPr>
        <vertAlign val="superscript"/>
        <sz val="9"/>
        <color theme="1"/>
        <rFont val="Simplified Arabic"/>
        <family val="1"/>
      </rPr>
      <t>3</t>
    </r>
    <r>
      <rPr>
        <sz val="9"/>
        <color theme="1"/>
        <rFont val="Simplified Arabic"/>
        <family val="1"/>
      </rPr>
      <t xml:space="preserve"> منها مستخرجة من المياه العائدة من البحر من خلال ما يعرف بظاهرة تداخل مياه البحر. حوالي 97% من كمية المياه التي يتم ضخها من الحوض الساحلي سنويا لا تتوافق نوعية المياه فيها مع معايير منظمة الصحة العالمية.</t>
    </r>
  </si>
  <si>
    <r>
      <rPr>
        <vertAlign val="superscript"/>
        <sz val="9"/>
        <color theme="1"/>
        <rFont val="Arial"/>
        <family val="2"/>
      </rPr>
      <t>(2)</t>
    </r>
    <r>
      <rPr>
        <sz val="9"/>
        <color theme="1"/>
        <rFont val="Arial"/>
        <family val="2"/>
      </rPr>
      <t xml:space="preserve"> This includes  the unsafe pumping from the coastal aquifer in the Gaza Strip (and does not include the abstraction of the unlicensed wells in Gaza), of which the safe pumping and the basin sustainable yield do not exceed 50-60 million m</t>
    </r>
    <r>
      <rPr>
        <vertAlign val="superscript"/>
        <sz val="9"/>
        <color theme="1"/>
        <rFont val="Arial"/>
        <family val="2"/>
      </rPr>
      <t>3</t>
    </r>
    <r>
      <rPr>
        <sz val="9"/>
        <color theme="1"/>
        <rFont val="Arial"/>
        <family val="2"/>
      </rPr>
      <t xml:space="preserve"> from the abstracted 189.4 million m</t>
    </r>
    <r>
      <rPr>
        <vertAlign val="superscript"/>
        <sz val="9"/>
        <color theme="1"/>
        <rFont val="Arial"/>
        <family val="2"/>
      </rPr>
      <t>3</t>
    </r>
    <r>
      <rPr>
        <sz val="9"/>
        <color theme="1"/>
        <rFont val="Arial"/>
        <family val="2"/>
      </rPr>
      <t>. About 100 million m</t>
    </r>
    <r>
      <rPr>
        <vertAlign val="superscript"/>
        <sz val="9"/>
        <color theme="1"/>
        <rFont val="Arial"/>
        <family val="2"/>
      </rPr>
      <t>3</t>
    </r>
    <r>
      <rPr>
        <sz val="9"/>
        <color theme="1"/>
        <rFont val="Arial"/>
        <family val="2"/>
      </rPr>
      <t xml:space="preserve"> is sea water from return flow (sea Water intrusion). About 97% of the water pumped from the coastal aquifer does not match the water quality standards of the World Health Organization.</t>
    </r>
  </si>
  <si>
    <r>
      <rPr>
        <vertAlign val="superscript"/>
        <sz val="9"/>
        <color theme="1"/>
        <rFont val="Times New Roman"/>
        <family val="1"/>
      </rPr>
      <t>(3)</t>
    </r>
    <r>
      <rPr>
        <sz val="9"/>
        <color theme="1"/>
        <rFont val="Times New Roman"/>
        <family val="1"/>
      </rPr>
      <t xml:space="preserve"> الكمية لا تشمل مجموعة ينابيع الفشخة للأعوام (2013-2023).</t>
    </r>
  </si>
  <si>
    <r>
      <rPr>
        <vertAlign val="superscript"/>
        <sz val="9"/>
        <color theme="1"/>
        <rFont val="Arial"/>
        <family val="2"/>
      </rPr>
      <t>(3)</t>
    </r>
    <r>
      <rPr>
        <sz val="9"/>
        <color theme="1"/>
        <rFont val="Arial"/>
        <family val="2"/>
      </rPr>
      <t>This does not include Fashkha springs for the years (2013-2023).</t>
    </r>
  </si>
  <si>
    <r>
      <rPr>
        <vertAlign val="superscript"/>
        <sz val="9"/>
        <color theme="1"/>
        <rFont val="Times New Roman"/>
        <family val="1"/>
      </rPr>
      <t>(4)</t>
    </r>
    <r>
      <rPr>
        <sz val="9"/>
        <color theme="1"/>
        <rFont val="Times New Roman"/>
        <family val="1"/>
      </rPr>
      <t xml:space="preserve"> محطات تحلية تابعة للقطاع الخاص تعمل على تزويد السكان بمياه الشرب المحلاة المعبأة </t>
    </r>
  </si>
  <si>
    <r>
      <rPr>
        <vertAlign val="superscript"/>
        <sz val="9"/>
        <color theme="1"/>
        <rFont val="Arial"/>
        <family val="2"/>
      </rPr>
      <t>(4)</t>
    </r>
    <r>
      <rPr>
        <sz val="9"/>
        <color theme="1"/>
        <rFont val="Arial"/>
        <family val="2"/>
      </rPr>
      <t xml:space="preserve"> Desalinated water plants owned by private sector.</t>
    </r>
  </si>
  <si>
    <t>المصدر: سلطة المياه الفلسطينية، 2023. نظام معلومات المياه.  رام الله - فلسطين.</t>
  </si>
  <si>
    <t>Source: Palestinian Water Authority, 2023.  Water Information System. 
 Ramallah - Palestine.</t>
  </si>
  <si>
    <t>Quantity of Water Supply for Domestic Sector</t>
  </si>
  <si>
    <r>
      <rPr>
        <vertAlign val="superscript"/>
        <sz val="9"/>
        <color theme="1"/>
        <rFont val="Times New Roman"/>
        <family val="1"/>
      </rPr>
      <t xml:space="preserve">(2) </t>
    </r>
    <r>
      <rPr>
        <sz val="9"/>
        <color theme="1"/>
        <rFont val="Simplified Arabic"/>
        <family val="1"/>
      </rPr>
      <t>لا تشمل الكميات المستخرجة من الآبار غير المرخصة.</t>
    </r>
  </si>
  <si>
    <r>
      <rPr>
        <vertAlign val="superscript"/>
        <sz val="9"/>
        <color theme="1"/>
        <rFont val="Arial"/>
        <family val="2"/>
      </rPr>
      <t>(2)</t>
    </r>
    <r>
      <rPr>
        <sz val="9"/>
        <color theme="1"/>
        <rFont val="Arial"/>
        <family val="2"/>
      </rPr>
      <t xml:space="preserve"> This does not include abstraction from unlicensed wells.</t>
    </r>
  </si>
  <si>
    <t>جدول 3: مؤشرات مختارة لإحصاءات المياه في قطاع غزة، 2013 - 2023</t>
  </si>
  <si>
    <t>Table 3: Selected Indicators for Water Statistics in Gaza Strip, 2013 – 2023</t>
  </si>
  <si>
    <r>
      <t>كمية الضخ السنوية من الآبار الجوفية</t>
    </r>
    <r>
      <rPr>
        <vertAlign val="superscript"/>
        <sz val="9"/>
        <rFont val="Simplified Arabic"/>
        <family val="1"/>
      </rPr>
      <t>(1)</t>
    </r>
  </si>
  <si>
    <r>
      <t>Annual Pumped Quantity from Groundwater Wells</t>
    </r>
    <r>
      <rPr>
        <vertAlign val="superscript"/>
        <sz val="9"/>
        <rFont val="Arial"/>
        <family val="2"/>
      </rPr>
      <t>(1)</t>
    </r>
    <r>
      <rPr>
        <sz val="9"/>
        <rFont val="Arial"/>
        <family val="2"/>
      </rPr>
      <t xml:space="preserve">
</t>
    </r>
  </si>
  <si>
    <t>التدفق السنوي لمياه الينابيع</t>
  </si>
  <si>
    <t>Annual Discharge of Springs Water</t>
  </si>
  <si>
    <r>
      <t xml:space="preserve">مياه شرب محلاة </t>
    </r>
    <r>
      <rPr>
        <vertAlign val="superscript"/>
        <sz val="9"/>
        <rFont val="Simplified Arabic"/>
        <family val="1"/>
      </rPr>
      <t>(2)</t>
    </r>
  </si>
  <si>
    <r>
      <t>Desliniated Drinking Water</t>
    </r>
    <r>
      <rPr>
        <vertAlign val="superscript"/>
        <sz val="9"/>
        <rFont val="Arial"/>
        <family val="2"/>
      </rPr>
      <t xml:space="preserve"> (2)</t>
    </r>
  </si>
  <si>
    <r>
      <rPr>
        <vertAlign val="superscript"/>
        <sz val="9"/>
        <color theme="1"/>
        <rFont val="Simplified Arabic"/>
        <family val="1"/>
      </rPr>
      <t>(1)</t>
    </r>
    <r>
      <rPr>
        <vertAlign val="superscript"/>
        <sz val="12"/>
        <color theme="1"/>
        <rFont val="Times New Roman"/>
        <family val="1"/>
      </rPr>
      <t xml:space="preserve"> </t>
    </r>
    <r>
      <rPr>
        <sz val="9"/>
        <color theme="1"/>
        <rFont val="Simplified Arabic"/>
        <family val="1"/>
      </rPr>
      <t>الكمية تشمل الضخ القسري من الحوض الساحلي في قطاع غزة, ولا تشمل الكميات المستخرجة من الآبار غير المرخصة في قطاع غزة, حيث تقدر كميات الضخ الآمن وطاقة الحوض السنوية المستدامة ب 50-60 مليون م</t>
    </r>
    <r>
      <rPr>
        <vertAlign val="superscript"/>
        <sz val="9"/>
        <color theme="1"/>
        <rFont val="Simplified Arabic"/>
        <family val="1"/>
      </rPr>
      <t>3</t>
    </r>
    <r>
      <rPr>
        <sz val="9"/>
        <color theme="1"/>
        <rFont val="Simplified Arabic"/>
        <family val="1"/>
      </rPr>
      <t xml:space="preserve"> فقط من أصل 189.4 مليون م</t>
    </r>
    <r>
      <rPr>
        <vertAlign val="superscript"/>
        <sz val="9"/>
        <color theme="1"/>
        <rFont val="Simplified Arabic"/>
        <family val="1"/>
      </rPr>
      <t>3</t>
    </r>
    <r>
      <rPr>
        <sz val="9"/>
        <color theme="1"/>
        <rFont val="Simplified Arabic"/>
        <family val="1"/>
      </rPr>
      <t xml:space="preserve"> يتم ضخها سنويا، حيث أن أكثر من 100 مليون م</t>
    </r>
    <r>
      <rPr>
        <vertAlign val="superscript"/>
        <sz val="9"/>
        <color theme="1"/>
        <rFont val="Simplified Arabic"/>
        <family val="1"/>
      </rPr>
      <t>3</t>
    </r>
    <r>
      <rPr>
        <sz val="9"/>
        <color theme="1"/>
        <rFont val="Simplified Arabic"/>
        <family val="1"/>
      </rPr>
      <t xml:space="preserve"> منها مستخرجة من المياه العائدة من البحر من خلال ما يعرف بظاهرة تداخل مياه البحر. حوالي 97% من كمية المياه التي يتم ضخها من الحوض الساحلي سنويا لا تتوافق نوعية المياه فيها مع معايير منظمة الصحة العالمية.</t>
    </r>
  </si>
  <si>
    <r>
      <rPr>
        <vertAlign val="superscript"/>
        <sz val="9"/>
        <color theme="1"/>
        <rFont val="Arial"/>
        <family val="2"/>
      </rPr>
      <t>(1)</t>
    </r>
    <r>
      <rPr>
        <sz val="9"/>
        <color theme="1"/>
        <rFont val="Arial"/>
        <family val="2"/>
      </rPr>
      <t xml:space="preserve"> This includes  the unsafe pumping from the coastal aquifer in the Gaza Strip (and does not include the abstraction of the unlicensed wells in Gaza), of which the safe pumping and the basin sustainable yield do not exceed 50-60 million m</t>
    </r>
    <r>
      <rPr>
        <vertAlign val="superscript"/>
        <sz val="9"/>
        <color theme="1"/>
        <rFont val="Arial"/>
        <family val="2"/>
      </rPr>
      <t>3</t>
    </r>
    <r>
      <rPr>
        <sz val="9"/>
        <color theme="1"/>
        <rFont val="Arial"/>
        <family val="2"/>
      </rPr>
      <t xml:space="preserve"> from the abstracted 189.4 million m</t>
    </r>
    <r>
      <rPr>
        <vertAlign val="superscript"/>
        <sz val="9"/>
        <color theme="1"/>
        <rFont val="Arial"/>
        <family val="2"/>
      </rPr>
      <t>3</t>
    </r>
    <r>
      <rPr>
        <sz val="9"/>
        <color theme="1"/>
        <rFont val="Arial"/>
        <family val="2"/>
      </rPr>
      <t>. About 100 million m</t>
    </r>
    <r>
      <rPr>
        <vertAlign val="superscript"/>
        <sz val="9"/>
        <color theme="1"/>
        <rFont val="Arial"/>
        <family val="2"/>
      </rPr>
      <t>3</t>
    </r>
    <r>
      <rPr>
        <sz val="9"/>
        <color theme="1"/>
        <rFont val="Arial"/>
        <family val="2"/>
      </rPr>
      <t xml:space="preserve"> is sea water from return flow (sea Water intrusion). About 97% of the water pumped from the coastal aquifer does not satisfy the water quality standards of the World Health Organization.</t>
    </r>
  </si>
  <si>
    <r>
      <rPr>
        <vertAlign val="superscript"/>
        <sz val="9"/>
        <color theme="1"/>
        <rFont val="Times New Roman"/>
        <family val="1"/>
      </rPr>
      <t>(2)</t>
    </r>
    <r>
      <rPr>
        <sz val="9"/>
        <color theme="1"/>
        <rFont val="Times New Roman"/>
        <family val="1"/>
      </rPr>
      <t xml:space="preserve"> محطات تحلية تابعة للقطاع الخاص تعمل على تزويد السكان بمياه الشرب المحلاة المعبأة </t>
    </r>
  </si>
  <si>
    <r>
      <rPr>
        <vertAlign val="superscript"/>
        <sz val="9"/>
        <color theme="1"/>
        <rFont val="Arial"/>
        <family val="2"/>
      </rPr>
      <t>(2)</t>
    </r>
    <r>
      <rPr>
        <sz val="9"/>
        <color theme="1"/>
        <rFont val="Arial"/>
        <family val="2"/>
      </rPr>
      <t xml:space="preserve"> Desalinated water plants owned by private sector.  </t>
    </r>
  </si>
  <si>
    <t>المنطقة</t>
  </si>
  <si>
    <t>المصدر</t>
  </si>
  <si>
    <t xml:space="preserve"> Source </t>
  </si>
  <si>
    <t>المجموع
Total</t>
  </si>
  <si>
    <t>Region</t>
  </si>
  <si>
    <t>كمية الضخ السنوية من الآبار الجوفية</t>
  </si>
  <si>
    <r>
      <t>التدفق السنوي لمياه الينابيع</t>
    </r>
    <r>
      <rPr>
        <vertAlign val="superscript"/>
        <sz val="9"/>
        <rFont val="Simplified Arabic"/>
        <family val="1"/>
      </rPr>
      <t>(2)</t>
    </r>
  </si>
  <si>
    <r>
      <t>مياه شرب محلاة</t>
    </r>
    <r>
      <rPr>
        <vertAlign val="superscript"/>
        <sz val="9"/>
        <rFont val="Simplified Arabic"/>
        <family val="1"/>
      </rPr>
      <t>(3)</t>
    </r>
  </si>
  <si>
    <t>Annual Pumped Quantity from Groundwater Wells</t>
  </si>
  <si>
    <r>
      <t>Annual Discharge of Springs Water</t>
    </r>
    <r>
      <rPr>
        <vertAlign val="superscript"/>
        <sz val="9"/>
        <rFont val="Arial"/>
        <family val="2"/>
      </rPr>
      <t>(2)</t>
    </r>
    <r>
      <rPr>
        <sz val="9"/>
        <rFont val="Arial"/>
        <family val="2"/>
      </rPr>
      <t xml:space="preserve"> </t>
    </r>
  </si>
  <si>
    <r>
      <t>Desalinated Drinking Water</t>
    </r>
    <r>
      <rPr>
        <vertAlign val="superscript"/>
        <sz val="9"/>
        <rFont val="Arial"/>
        <family val="2"/>
      </rPr>
      <t>(3)</t>
    </r>
    <r>
      <rPr>
        <sz val="9"/>
        <rFont val="Arial"/>
        <family val="2"/>
      </rPr>
      <t xml:space="preserve"> </t>
    </r>
  </si>
  <si>
    <t>قطاع غزة</t>
  </si>
  <si>
    <t>Gaza Strip</t>
  </si>
  <si>
    <r>
      <rPr>
        <vertAlign val="superscript"/>
        <sz val="9"/>
        <color theme="1"/>
        <rFont val="Arial"/>
        <family val="2"/>
      </rPr>
      <t>(1)</t>
    </r>
    <r>
      <rPr>
        <sz val="9"/>
        <color theme="1"/>
        <rFont val="Arial"/>
        <family val="2"/>
      </rPr>
      <t xml:space="preserve">  Data exclude those parts of Jerusalem which were annexed by Israeli Occupation in 1967.</t>
    </r>
  </si>
  <si>
    <r>
      <rPr>
        <vertAlign val="superscript"/>
        <sz val="9"/>
        <color theme="1"/>
        <rFont val="Simplified Arabic"/>
        <family val="1"/>
      </rPr>
      <t>(2)</t>
    </r>
    <r>
      <rPr>
        <sz val="9"/>
        <color theme="1"/>
        <rFont val="Simplified Arabic"/>
        <family val="1"/>
      </rPr>
      <t xml:space="preserve"> الكمية لا تشمل  ينابيع الفشخة</t>
    </r>
  </si>
  <si>
    <r>
      <rPr>
        <vertAlign val="superscript"/>
        <sz val="9"/>
        <color theme="1"/>
        <rFont val="Arial"/>
        <family val="2"/>
      </rPr>
      <t>(2)</t>
    </r>
    <r>
      <rPr>
        <sz val="9"/>
        <color theme="1"/>
        <rFont val="Arial"/>
        <family val="2"/>
      </rPr>
      <t xml:space="preserve"> This does not include Fashkha springs.</t>
    </r>
  </si>
  <si>
    <r>
      <rPr>
        <vertAlign val="superscript"/>
        <sz val="9"/>
        <color theme="1"/>
        <rFont val="Simplified Arabic"/>
        <family val="1"/>
      </rPr>
      <t>(3)</t>
    </r>
    <r>
      <rPr>
        <sz val="9"/>
        <color theme="1"/>
        <rFont val="Simplified Arabic"/>
        <family val="1"/>
      </rPr>
      <t xml:space="preserve"> محطات تحلية تابعة للقطاع الخاص تعمل على تزويد السكان مياه شرب محلاة معبأة </t>
    </r>
  </si>
  <si>
    <r>
      <rPr>
        <vertAlign val="superscript"/>
        <sz val="9"/>
        <color theme="1"/>
        <rFont val="Arial"/>
        <family val="2"/>
      </rPr>
      <t>(3)</t>
    </r>
    <r>
      <rPr>
        <sz val="9"/>
        <color theme="1"/>
        <rFont val="Arial"/>
        <family val="2"/>
      </rPr>
      <t xml:space="preserve"> Desalinated water plants owned by private sector, suplied people with bottled desalinated drinking water.</t>
    </r>
  </si>
  <si>
    <t xml:space="preserve"> المصدر: سلطة المياه الفلسطينية، 2023. نظام معلومات المياه.  رام الله - فلسطين.</t>
  </si>
  <si>
    <t>Source: Palestinian Water Authority, 2023.  Water Information System. Ramallah - Palestine.</t>
  </si>
  <si>
    <r>
      <rPr>
        <sz val="8"/>
        <rFont val="Simplified Arabic"/>
        <family val="1"/>
      </rPr>
      <t xml:space="preserve"> الوحدة:</t>
    </r>
    <r>
      <rPr>
        <sz val="8"/>
        <rFont val="Arial"/>
        <family val="2"/>
      </rPr>
      <t xml:space="preserve"> مليون م</t>
    </r>
    <r>
      <rPr>
        <vertAlign val="superscript"/>
        <sz val="8"/>
        <rFont val="Simplified Arabic"/>
        <family val="1"/>
      </rPr>
      <t>3</t>
    </r>
    <r>
      <rPr>
        <sz val="8"/>
        <rFont val="Arial"/>
        <family val="2"/>
      </rPr>
      <t xml:space="preserve">                                                                                                                                                          </t>
    </r>
  </si>
  <si>
    <r>
      <t>Unit: million m</t>
    </r>
    <r>
      <rPr>
        <vertAlign val="superscript"/>
        <sz val="8"/>
        <color rgb="FF000000"/>
        <rFont val="Arial"/>
        <family val="2"/>
      </rPr>
      <t>3</t>
    </r>
  </si>
  <si>
    <r>
      <t>المحافظة</t>
    </r>
    <r>
      <rPr>
        <b/>
        <vertAlign val="superscript"/>
        <sz val="9"/>
        <rFont val="Simplified Arabic"/>
        <family val="1"/>
      </rPr>
      <t>(2)</t>
    </r>
  </si>
  <si>
    <r>
      <t>عدد الابار الجوفية للاستخدام المنزلي</t>
    </r>
    <r>
      <rPr>
        <vertAlign val="superscript"/>
        <sz val="9"/>
        <rFont val="Simplified Arabic"/>
        <family val="1"/>
      </rPr>
      <t>(2)</t>
    </r>
  </si>
  <si>
    <r>
      <t>عدد الابار الجوفية للاستخدام الزراعي</t>
    </r>
    <r>
      <rPr>
        <vertAlign val="superscript"/>
        <sz val="9"/>
        <rFont val="Simplified Arabic"/>
        <family val="1"/>
      </rPr>
      <t>(2)(4)(5)</t>
    </r>
  </si>
  <si>
    <r>
      <t>كمية المياه المضخوخة للاستخدام الزراعي</t>
    </r>
    <r>
      <rPr>
        <vertAlign val="superscript"/>
        <sz val="9"/>
        <rFont val="Simplified Arabic"/>
        <family val="1"/>
      </rPr>
      <t>(3)</t>
    </r>
  </si>
  <si>
    <t>عدد الابار الجوفية الكلي</t>
  </si>
  <si>
    <r>
      <t>مجموع كمية الضخ من الآبار الجوفية</t>
    </r>
    <r>
      <rPr>
        <b/>
        <vertAlign val="superscript"/>
        <sz val="9"/>
        <rFont val="Simplified Arabic"/>
        <family val="1"/>
      </rPr>
      <t>(4)</t>
    </r>
  </si>
  <si>
    <t>Governorate</t>
  </si>
  <si>
    <r>
      <t>Number of Domestical Wells</t>
    </r>
    <r>
      <rPr>
        <vertAlign val="superscript"/>
        <sz val="9"/>
        <rFont val="Calibri"/>
        <family val="2"/>
        <scheme val="minor"/>
      </rPr>
      <t>(5)</t>
    </r>
  </si>
  <si>
    <r>
      <t>Number of Agricultural Wells</t>
    </r>
    <r>
      <rPr>
        <vertAlign val="superscript"/>
        <sz val="9"/>
        <rFont val="Calibri"/>
        <family val="2"/>
        <scheme val="minor"/>
      </rPr>
      <t>(4)(5)(6)</t>
    </r>
  </si>
  <si>
    <r>
      <t>Quantity of Pumped Water used for agriculture</t>
    </r>
    <r>
      <rPr>
        <vertAlign val="superscript"/>
        <sz val="9"/>
        <rFont val="Calibri"/>
        <family val="2"/>
        <scheme val="minor"/>
      </rPr>
      <t>(3)</t>
    </r>
  </si>
  <si>
    <t>Total Number of  Wells</t>
  </si>
  <si>
    <r>
      <t xml:space="preserve">Total Quantity of Pumped Water </t>
    </r>
    <r>
      <rPr>
        <b/>
        <vertAlign val="superscript"/>
        <sz val="9"/>
        <rFont val="Calibri"/>
        <family val="2"/>
        <scheme val="minor"/>
      </rPr>
      <t>(4)</t>
    </r>
  </si>
  <si>
    <t>..</t>
  </si>
  <si>
    <t xml:space="preserve"> جنين</t>
  </si>
  <si>
    <t>Jenin</t>
  </si>
  <si>
    <t xml:space="preserve"> طوباس والأغوار الشمالية</t>
  </si>
  <si>
    <t xml:space="preserve"> Tubas &amp; Northern Valleys</t>
  </si>
  <si>
    <t xml:space="preserve"> طولكرم</t>
  </si>
  <si>
    <t>Tulkarm</t>
  </si>
  <si>
    <t xml:space="preserve"> نابلس</t>
  </si>
  <si>
    <t>Nablus</t>
  </si>
  <si>
    <t xml:space="preserve"> قلقيلية</t>
  </si>
  <si>
    <t>Qalqiliya</t>
  </si>
  <si>
    <t>سلفيت</t>
  </si>
  <si>
    <t>Salfit</t>
  </si>
  <si>
    <t xml:space="preserve"> أريحا والأغوار</t>
  </si>
  <si>
    <t>Jericho &amp; AL- Aghwar</t>
  </si>
  <si>
    <t xml:space="preserve"> بيت لحم والخليل</t>
  </si>
  <si>
    <t>Bethlehem &amp; Hebron</t>
  </si>
  <si>
    <r>
      <rPr>
        <vertAlign val="superscript"/>
        <sz val="9"/>
        <color theme="1"/>
        <rFont val="Simplified Arabic"/>
        <family val="1"/>
      </rPr>
      <t xml:space="preserve"> (1)</t>
    </r>
    <r>
      <rPr>
        <sz val="9"/>
        <color theme="1"/>
        <rFont val="Simplified Arabic"/>
        <family val="1"/>
      </rPr>
      <t xml:space="preserve"> البيانات لا تشمل ذلك الجزء من محافظة القدس والذي ضمه الاحتلال الإسرائيلي إليه عنوة بعيد احتلاله للضفة الغربية عام 1967.</t>
    </r>
  </si>
  <si>
    <r>
      <rPr>
        <vertAlign val="superscript"/>
        <sz val="9"/>
        <rFont val="Arial"/>
        <family val="2"/>
      </rPr>
      <t xml:space="preserve"> (1)</t>
    </r>
    <r>
      <rPr>
        <sz val="9"/>
        <rFont val="Arial"/>
        <family val="2"/>
      </rPr>
      <t xml:space="preserve"> The Data Excludes Those  Parts of Jerusalem Which Were Annexed by Israeli Occupation in 1967.</t>
    </r>
  </si>
  <si>
    <r>
      <rPr>
        <vertAlign val="superscript"/>
        <sz val="9"/>
        <color theme="1"/>
        <rFont val="Simplified Arabic"/>
        <family val="1"/>
      </rPr>
      <t>(3)</t>
    </r>
    <r>
      <rPr>
        <sz val="9"/>
        <color theme="1"/>
        <rFont val="Simplified Arabic"/>
        <family val="1"/>
      </rPr>
      <t xml:space="preserve"> كمية الضخ السنوية من الآبار الزراعية في قطاع غزة هي بيانات تقديرية.</t>
    </r>
  </si>
  <si>
    <r>
      <rPr>
        <vertAlign val="superscript"/>
        <sz val="9"/>
        <rFont val="Arial"/>
        <family val="2"/>
      </rPr>
      <t>(3)</t>
    </r>
    <r>
      <rPr>
        <sz val="9"/>
        <rFont val="Arial"/>
        <family val="2"/>
      </rPr>
      <t xml:space="preserve"> Data about Annual quantities From Agricultural Wells in Gaza Strip is Estimated.</t>
    </r>
  </si>
  <si>
    <r>
      <rPr>
        <vertAlign val="superscript"/>
        <sz val="9"/>
        <color theme="1"/>
        <rFont val="Simplified Arabic"/>
        <family val="1"/>
      </rPr>
      <t xml:space="preserve"> (4)</t>
    </r>
    <r>
      <rPr>
        <sz val="9"/>
        <color theme="1"/>
        <rFont val="Simplified Arabic"/>
        <family val="1"/>
      </rPr>
      <t xml:space="preserve"> كميات الضخ من الآبار حسب الاستخدام وليست حسب الترخيص ولا تشمل الكمية المياه المستخرجة من الآبار غير المرخصة.</t>
    </r>
  </si>
  <si>
    <r>
      <rPr>
        <vertAlign val="superscript"/>
        <sz val="9"/>
        <rFont val="Arial"/>
        <family val="2"/>
      </rPr>
      <t>(4)</t>
    </r>
    <r>
      <rPr>
        <sz val="9"/>
        <rFont val="Arial"/>
        <family val="2"/>
      </rPr>
      <t xml:space="preserve"> Quantities pumped From the Wells Were Calculated According to Use, Not to The Well's Permit and Does not Include Water Abstracted From Unlicensed Wells.</t>
    </r>
  </si>
  <si>
    <r>
      <rPr>
        <vertAlign val="superscript"/>
        <sz val="9"/>
        <rFont val="Arial"/>
        <family val="2"/>
      </rPr>
      <t>(5)</t>
    </r>
    <r>
      <rPr>
        <sz val="9"/>
        <rFont val="Arial"/>
        <family val="2"/>
      </rPr>
      <t xml:space="preserve"> تستخدم 25 بئر من الابار الزراعية في تزويد المياه للاستخدام المنزلي حيث تبلغ كمية الإنتاج الكلية لها 7.5 مليون م</t>
    </r>
    <r>
      <rPr>
        <vertAlign val="superscript"/>
        <sz val="9"/>
        <rFont val="Arial"/>
        <family val="2"/>
      </rPr>
      <t>3</t>
    </r>
    <r>
      <rPr>
        <sz val="9"/>
        <rFont val="Arial"/>
        <family val="2"/>
      </rPr>
      <t xml:space="preserve">   تشير التقديرات ان حوالي 4 مليون م</t>
    </r>
    <r>
      <rPr>
        <vertAlign val="superscript"/>
        <sz val="9"/>
        <rFont val="Arial"/>
        <family val="2"/>
      </rPr>
      <t>3</t>
    </r>
    <r>
      <rPr>
        <sz val="9"/>
        <rFont val="Arial"/>
        <family val="2"/>
      </rPr>
      <t xml:space="preserve"> تذهب للاستخدام المنزلي .</t>
    </r>
  </si>
  <si>
    <r>
      <rPr>
        <vertAlign val="superscript"/>
        <sz val="9"/>
        <rFont val="Arial"/>
        <family val="2"/>
      </rPr>
      <t>(5)</t>
    </r>
    <r>
      <rPr>
        <sz val="9"/>
        <rFont val="Arial"/>
        <family val="2"/>
      </rPr>
      <t xml:space="preserve"> 25 Agricultural wells are used to supply water for domestic use, with a total production volume of 7.5 million m</t>
    </r>
    <r>
      <rPr>
        <vertAlign val="superscript"/>
        <sz val="9"/>
        <rFont val="Arial"/>
        <family val="2"/>
      </rPr>
      <t>3</t>
    </r>
    <r>
      <rPr>
        <sz val="9"/>
        <rFont val="Arial"/>
        <family val="2"/>
      </rPr>
      <t>. It is estimated that about 4 million m</t>
    </r>
    <r>
      <rPr>
        <vertAlign val="superscript"/>
        <sz val="9"/>
        <rFont val="Arial"/>
        <family val="2"/>
      </rPr>
      <t>3</t>
    </r>
    <r>
      <rPr>
        <sz val="9"/>
        <rFont val="Arial"/>
        <family val="2"/>
      </rPr>
      <t xml:space="preserve"> used for domestic use.</t>
    </r>
  </si>
  <si>
    <t>(..): البيانات غير متوفرة</t>
  </si>
  <si>
    <t xml:space="preserve">(..) : Data not available </t>
  </si>
  <si>
    <r>
      <rPr>
        <b/>
        <sz val="9"/>
        <rFont val="Simplified Arabic"/>
        <family val="1"/>
      </rPr>
      <t>المصدر</t>
    </r>
    <r>
      <rPr>
        <sz val="9"/>
        <rFont val="Simplified Arabic"/>
        <family val="1"/>
      </rPr>
      <t xml:space="preserve">: سلطة المياه الفلسطينية، 2023. نظام معلومات المياه. </t>
    </r>
    <r>
      <rPr>
        <b/>
        <sz val="9"/>
        <rFont val="Simplified Arabic"/>
        <family val="1"/>
      </rPr>
      <t xml:space="preserve"> </t>
    </r>
    <r>
      <rPr>
        <sz val="9"/>
        <rFont val="Simplified Arabic"/>
        <family val="1"/>
      </rPr>
      <t>رام الله - فلسطين.</t>
    </r>
  </si>
  <si>
    <r>
      <rPr>
        <b/>
        <sz val="9"/>
        <rFont val="Arial"/>
        <family val="2"/>
      </rPr>
      <t>Source:</t>
    </r>
    <r>
      <rPr>
        <sz val="9"/>
        <rFont val="Arial"/>
        <family val="2"/>
      </rPr>
      <t xml:space="preserve"> Palestinian Water Authority, 2023  Water Information System.  Ramallah - Palestine.</t>
    </r>
  </si>
  <si>
    <r>
      <t>الوحدة: مليون م</t>
    </r>
    <r>
      <rPr>
        <vertAlign val="superscript"/>
        <sz val="9"/>
        <rFont val="Simplified Arabic"/>
        <family val="1"/>
      </rPr>
      <t>3</t>
    </r>
    <r>
      <rPr>
        <sz val="9"/>
        <rFont val="Simplified Arabic"/>
        <family val="1"/>
      </rPr>
      <t xml:space="preserve"> </t>
    </r>
  </si>
  <si>
    <r>
      <rPr>
        <b/>
        <vertAlign val="superscript"/>
        <sz val="9"/>
        <color theme="1"/>
        <rFont val="Arial"/>
        <family val="2"/>
      </rPr>
      <t>(3)</t>
    </r>
    <r>
      <rPr>
        <b/>
        <sz val="9"/>
        <color theme="1"/>
        <rFont val="Arial"/>
        <family val="2"/>
      </rPr>
      <t>2014</t>
    </r>
  </si>
  <si>
    <r>
      <rPr>
        <b/>
        <vertAlign val="superscript"/>
        <sz val="9"/>
        <rFont val="Arial"/>
        <family val="2"/>
      </rPr>
      <t>(3)</t>
    </r>
    <r>
      <rPr>
        <b/>
        <sz val="9"/>
        <rFont val="Arial"/>
        <family val="2"/>
      </rPr>
      <t>2017</t>
    </r>
  </si>
  <si>
    <r>
      <rPr>
        <b/>
        <vertAlign val="superscript"/>
        <sz val="9"/>
        <rFont val="Arial"/>
        <family val="2"/>
      </rPr>
      <t>(3)</t>
    </r>
    <r>
      <rPr>
        <b/>
        <sz val="9"/>
        <rFont val="Arial"/>
        <family val="2"/>
      </rPr>
      <t>2018</t>
    </r>
  </si>
  <si>
    <r>
      <t>Governorate</t>
    </r>
    <r>
      <rPr>
        <b/>
        <vertAlign val="superscript"/>
        <sz val="9"/>
        <rFont val="Arial"/>
        <family val="2"/>
      </rPr>
      <t>(2)</t>
    </r>
  </si>
  <si>
    <t xml:space="preserve"> جنين </t>
  </si>
  <si>
    <r>
      <t xml:space="preserve"> طوباس والأغوار الشمالية</t>
    </r>
    <r>
      <rPr>
        <vertAlign val="superscript"/>
        <sz val="9"/>
        <rFont val="Simplified Arabic"/>
        <family val="1"/>
      </rPr>
      <t>(4)</t>
    </r>
  </si>
  <si>
    <r>
      <t>Tubas &amp; Northern Valleys</t>
    </r>
    <r>
      <rPr>
        <vertAlign val="superscript"/>
        <sz val="9"/>
        <rFont val="Arial"/>
        <family val="2"/>
      </rPr>
      <t>(4)</t>
    </r>
  </si>
  <si>
    <t xml:space="preserve"> سلفيت</t>
  </si>
  <si>
    <r>
      <t xml:space="preserve"> أريحا والأغوار</t>
    </r>
    <r>
      <rPr>
        <vertAlign val="superscript"/>
        <sz val="9"/>
        <rFont val="Simplified Arabic"/>
        <family val="1"/>
      </rPr>
      <t>(4)</t>
    </r>
  </si>
  <si>
    <t>Bethlehem and Hebron</t>
  </si>
  <si>
    <r>
      <rPr>
        <vertAlign val="superscript"/>
        <sz val="9"/>
        <color theme="1"/>
        <rFont val="Simplified Arabic"/>
        <family val="1"/>
      </rPr>
      <t>(1)</t>
    </r>
    <r>
      <rPr>
        <sz val="9"/>
        <color theme="1"/>
        <rFont val="Simplified Arabic"/>
        <family val="1"/>
      </rPr>
      <t xml:space="preserve"> البيانات لا تشمل ذلك الجزء من محافظة القدس والذي ضمه الاحتلال الإسرائيلي إليه عنوة بعيد احتلاله للضفة الغربية عام 1967.</t>
    </r>
  </si>
  <si>
    <r>
      <rPr>
        <vertAlign val="superscript"/>
        <sz val="9"/>
        <color theme="1"/>
        <rFont val="Arial"/>
        <family val="2"/>
      </rPr>
      <t>(1)</t>
    </r>
    <r>
      <rPr>
        <sz val="9"/>
        <color theme="1"/>
        <rFont val="Arial"/>
        <family val="2"/>
      </rPr>
      <t xml:space="preserve"> Data exclude those parts of Jerusalem which were annexed by Israeli Occupation in 1967.</t>
    </r>
  </si>
  <si>
    <r>
      <rPr>
        <vertAlign val="superscript"/>
        <sz val="9"/>
        <color theme="1"/>
        <rFont val="Simplified Arabic"/>
        <family val="1"/>
      </rPr>
      <t>(2)</t>
    </r>
    <r>
      <rPr>
        <sz val="9"/>
        <color theme="1"/>
        <rFont val="Simplified Arabic"/>
        <family val="1"/>
      </rPr>
      <t xml:space="preserve"> كمية المياه المتدفقة فقط للينابيع المراقبة من قبل سلطة المياه الفلسطينية والتي يقتصر وجودها في المحافظات الواردة في الجدول.</t>
    </r>
  </si>
  <si>
    <r>
      <rPr>
        <vertAlign val="superscript"/>
        <sz val="9"/>
        <color theme="1"/>
        <rFont val="Arial"/>
        <family val="2"/>
      </rPr>
      <t>(2)</t>
    </r>
    <r>
      <rPr>
        <sz val="9"/>
        <color theme="1"/>
        <rFont val="Arial"/>
        <family val="2"/>
      </rPr>
      <t xml:space="preserve"> Number of springs and quantity of discharged water are for the springs monitored by the Palestinian Water Authority and restricted to the governorates mentioned.</t>
    </r>
  </si>
  <si>
    <r>
      <rPr>
        <vertAlign val="superscript"/>
        <sz val="9"/>
        <color theme="1"/>
        <rFont val="Simplified Arabic"/>
        <family val="1"/>
      </rPr>
      <t>(3)</t>
    </r>
    <r>
      <rPr>
        <sz val="9"/>
        <color theme="1"/>
        <rFont val="Simplified Arabic"/>
        <family val="1"/>
      </rPr>
      <t xml:space="preserve"> انخفاض انتاج الينابيع بشكل ملحوظ في الأعوام 2014، 2017، 2018، نتيجة لموسم الأمطار االضعيف الذي هطل على المحافظات.</t>
    </r>
  </si>
  <si>
    <r>
      <rPr>
        <vertAlign val="superscript"/>
        <sz val="9"/>
        <color theme="1"/>
        <rFont val="Arial"/>
        <family val="2"/>
      </rPr>
      <t>(3)</t>
    </r>
    <r>
      <rPr>
        <sz val="9"/>
        <color theme="1"/>
        <rFont val="Arial"/>
        <family val="2"/>
      </rPr>
      <t xml:space="preserve"> The significant decrease of water quantities discharged from springs in 2014, 2017, 2018 is a result of low rainfall season on the governorates.</t>
    </r>
  </si>
  <si>
    <r>
      <rPr>
        <vertAlign val="superscript"/>
        <sz val="9"/>
        <color theme="1"/>
        <rFont val="Simplified Arabic"/>
        <family val="1"/>
      </rPr>
      <t>(4)</t>
    </r>
    <r>
      <rPr>
        <sz val="9"/>
        <color theme="1"/>
        <rFont val="Simplified Arabic"/>
        <family val="1"/>
      </rPr>
      <t xml:space="preserve"> البيانات لا تشمل المياه المستخرجة من ينابيع الفشخة.</t>
    </r>
  </si>
  <si>
    <r>
      <rPr>
        <vertAlign val="superscript"/>
        <sz val="9"/>
        <color theme="1"/>
        <rFont val="Arial"/>
        <family val="2"/>
      </rPr>
      <t>(4)</t>
    </r>
    <r>
      <rPr>
        <sz val="9"/>
        <color theme="1"/>
        <rFont val="Arial"/>
        <family val="2"/>
      </rPr>
      <t xml:space="preserve"> Data  does not include water discharged from Fashkha springs.</t>
    </r>
  </si>
  <si>
    <t>Source: Palestinian Water Authority, 2023.  Water Information System.  Ramallah - Palestine.</t>
  </si>
  <si>
    <t>المحافظة</t>
  </si>
  <si>
    <r>
      <t xml:space="preserve"> طوباس والأغوار الشمالية</t>
    </r>
    <r>
      <rPr>
        <vertAlign val="superscript"/>
        <sz val="9"/>
        <rFont val="Simplified Arabic"/>
        <family val="1"/>
      </rPr>
      <t>(3)</t>
    </r>
  </si>
  <si>
    <r>
      <t>Tubas &amp; Northern Valleys</t>
    </r>
    <r>
      <rPr>
        <vertAlign val="superscript"/>
        <sz val="9"/>
        <rFont val="Arial"/>
        <family val="2"/>
      </rPr>
      <t>(3)</t>
    </r>
  </si>
  <si>
    <t>Jericho &amp; Al-Aghwar</t>
  </si>
  <si>
    <r>
      <rPr>
        <vertAlign val="superscript"/>
        <sz val="9"/>
        <rFont val="Arial"/>
        <family val="2"/>
      </rPr>
      <t>(3)</t>
    </r>
    <r>
      <rPr>
        <sz val="9"/>
        <rFont val="Arial"/>
        <family val="2"/>
      </rPr>
      <t xml:space="preserve"> هذه الكمية تشمل المياه المشتراه لأغراض الزراعة في محافظة طوباس والأغوار الشمالية .</t>
    </r>
  </si>
  <si>
    <r>
      <rPr>
        <vertAlign val="superscript"/>
        <sz val="9"/>
        <color theme="1"/>
        <rFont val="Calibri"/>
        <family val="2"/>
        <scheme val="minor"/>
      </rPr>
      <t>(3)</t>
    </r>
    <r>
      <rPr>
        <sz val="9"/>
        <color theme="1"/>
        <rFont val="Calibri"/>
        <family val="2"/>
        <scheme val="minor"/>
      </rPr>
      <t xml:space="preserve"> This amount icludes the purchased water for agricultural purposes in Tubas and Northern Valleys governorate.</t>
    </r>
  </si>
  <si>
    <r>
      <t>المياه المزودة للقطاع المنزلي (مليون م</t>
    </r>
    <r>
      <rPr>
        <b/>
        <vertAlign val="superscript"/>
        <sz val="9"/>
        <rFont val="Simplified Arabic"/>
        <family val="1"/>
      </rPr>
      <t>3</t>
    </r>
    <r>
      <rPr>
        <b/>
        <sz val="9"/>
        <rFont val="Simplified Arabic"/>
        <family val="1"/>
      </rPr>
      <t>)</t>
    </r>
  </si>
  <si>
    <r>
      <t xml:space="preserve"> المياه المستهلكة 
(مليون م</t>
    </r>
    <r>
      <rPr>
        <b/>
        <vertAlign val="superscript"/>
        <sz val="9"/>
        <rFont val="Simplified Arabic"/>
        <family val="1"/>
      </rPr>
      <t>3</t>
    </r>
    <r>
      <rPr>
        <b/>
        <sz val="9"/>
        <rFont val="Simplified Arabic"/>
        <family val="1"/>
      </rPr>
      <t>)</t>
    </r>
  </si>
  <si>
    <r>
      <t xml:space="preserve">   الفاقد الكلي 
(مليون م</t>
    </r>
    <r>
      <rPr>
        <b/>
        <vertAlign val="superscript"/>
        <sz val="9"/>
        <rFont val="Arial"/>
        <family val="2"/>
      </rPr>
      <t>3</t>
    </r>
    <r>
      <rPr>
        <b/>
        <sz val="9"/>
        <rFont val="Arial"/>
        <family val="2"/>
      </rPr>
      <t>)</t>
    </r>
  </si>
  <si>
    <t>عدد السكان نهاية العام 2023</t>
  </si>
  <si>
    <r>
      <t xml:space="preserve"> Supplied  Water for Domestic Sector (million m</t>
    </r>
    <r>
      <rPr>
        <b/>
        <vertAlign val="superscript"/>
        <sz val="9"/>
        <rFont val="Arial"/>
        <family val="2"/>
      </rPr>
      <t>3</t>
    </r>
    <r>
      <rPr>
        <b/>
        <sz val="9"/>
        <rFont val="Arial"/>
        <family val="2"/>
      </rPr>
      <t>)</t>
    </r>
  </si>
  <si>
    <r>
      <t>Consumed Water   (million m</t>
    </r>
    <r>
      <rPr>
        <b/>
        <vertAlign val="superscript"/>
        <sz val="9"/>
        <rFont val="Arial"/>
        <family val="2"/>
      </rPr>
      <t>3</t>
    </r>
    <r>
      <rPr>
        <b/>
        <sz val="9"/>
        <rFont val="Arial"/>
        <family val="2"/>
      </rPr>
      <t>)</t>
    </r>
  </si>
  <si>
    <r>
      <t>Total Losses (million m</t>
    </r>
    <r>
      <rPr>
        <b/>
        <vertAlign val="superscript"/>
        <sz val="9"/>
        <rFont val="Arial"/>
        <family val="2"/>
      </rPr>
      <t>3</t>
    </r>
    <r>
      <rPr>
        <b/>
        <sz val="9"/>
        <rFont val="Arial"/>
        <family val="2"/>
      </rPr>
      <t>)</t>
    </r>
  </si>
  <si>
    <t xml:space="preserve"> Population at the End of 2023</t>
  </si>
  <si>
    <t>نهاية 2023</t>
  </si>
  <si>
    <t>فلسطين</t>
  </si>
  <si>
    <t>"الضفة الغربية</t>
  </si>
  <si>
    <t>جنين</t>
  </si>
  <si>
    <t xml:space="preserve">طوباس والأغوار الشمالية </t>
  </si>
  <si>
    <t>Tubas &amp; Northern Valleys</t>
  </si>
  <si>
    <t>"طوباس والأغوار الشمالية</t>
  </si>
  <si>
    <t>طولكرم</t>
  </si>
  <si>
    <t>نابلس</t>
  </si>
  <si>
    <t>قلقيلية</t>
  </si>
  <si>
    <t>رام الله والبيرة</t>
  </si>
  <si>
    <r>
      <t>أريحا والأغوار</t>
    </r>
    <r>
      <rPr>
        <vertAlign val="superscript"/>
        <sz val="9"/>
        <rFont val="Simplified Arabic"/>
        <family val="1"/>
      </rPr>
      <t>(3)</t>
    </r>
  </si>
  <si>
    <r>
      <t>Jericho &amp; Al-Aghwar</t>
    </r>
    <r>
      <rPr>
        <vertAlign val="superscript"/>
        <sz val="9"/>
        <rFont val="Arial"/>
        <family val="2"/>
      </rPr>
      <t>(3)</t>
    </r>
  </si>
  <si>
    <t>"أريحا والأغوار</t>
  </si>
  <si>
    <t>القدس</t>
  </si>
  <si>
    <r>
      <t xml:space="preserve">بيت لحم والخليل </t>
    </r>
    <r>
      <rPr>
        <vertAlign val="superscript"/>
        <sz val="9"/>
        <rFont val="Simplified Arabic"/>
        <family val="1"/>
      </rPr>
      <t>(4)</t>
    </r>
  </si>
  <si>
    <r>
      <t xml:space="preserve">Bethlehem and Hebron </t>
    </r>
    <r>
      <rPr>
        <vertAlign val="superscript"/>
        <sz val="9"/>
        <rFont val="Arial"/>
        <family val="2"/>
      </rPr>
      <t>(4)</t>
    </r>
  </si>
  <si>
    <r>
      <t xml:space="preserve"> (1)</t>
    </r>
    <r>
      <rPr>
        <sz val="9"/>
        <rFont val="Simplified Arabic"/>
        <family val="1"/>
      </rPr>
      <t xml:space="preserve"> البيانات لا تشمل ذلك الجزء من محافظة القدس والذي ضمه الاحتلال الإسرائيلي إليه عنوة بعيد احتلاله للضفة الغربية عام 1967 حيث ان هذا الجزء يسكنه حوالي 320,993 نسمة ولا تتوفر معلومات حول المياه المزودة لهم.</t>
    </r>
  </si>
  <si>
    <r>
      <rPr>
        <vertAlign val="superscript"/>
        <sz val="9"/>
        <rFont val="Arial"/>
        <family val="2"/>
      </rPr>
      <t>(1</t>
    </r>
    <r>
      <rPr>
        <b/>
        <vertAlign val="superscript"/>
        <sz val="9"/>
        <rFont val="Arial"/>
        <family val="2"/>
      </rPr>
      <t>)</t>
    </r>
    <r>
      <rPr>
        <sz val="9"/>
        <rFont val="Arial"/>
        <family val="2"/>
      </rPr>
      <t xml:space="preserve">  Data exclude those parts of Jerusalem which were annexed by Israeli Occupation in 1967.  Where this part inhabited by 320,993 Palestinian citizens and no information is available about the water supplied to them.</t>
    </r>
  </si>
  <si>
    <t>بيت لحم</t>
  </si>
  <si>
    <t>محافظة القدس</t>
  </si>
  <si>
    <r>
      <t>(2)</t>
    </r>
    <r>
      <rPr>
        <sz val="9"/>
        <color theme="1"/>
        <rFont val="Times New Roman"/>
        <family val="1"/>
      </rPr>
      <t xml:space="preserve"> هذه الكمية تم تزويدها للأغراض غير الزراعية وتشمل المياه التي تم تزويدها للأغراض التجارية والصناعية، لهذا فإن كمية التزويد والاستهلاك الحقيقية للفرد هي أقل من الكميات المذكورة.</t>
    </r>
  </si>
  <si>
    <r>
      <rPr>
        <vertAlign val="superscript"/>
        <sz val="9"/>
        <color theme="1"/>
        <rFont val="Arial"/>
        <family val="2"/>
      </rPr>
      <t>(2)</t>
    </r>
    <r>
      <rPr>
        <sz val="9"/>
        <color theme="1"/>
        <rFont val="Arial"/>
        <family val="2"/>
      </rPr>
      <t xml:space="preserve"> This quantity is supplied for non-agricultural uses and includes water supplied for commercial and industrial uses; hence, the actual supply and consumption rates per capita are less than the indicated numbers.   </t>
    </r>
  </si>
  <si>
    <t>الخليل</t>
  </si>
  <si>
    <t>القدس (J1)*</t>
  </si>
  <si>
    <r>
      <rPr>
        <vertAlign val="superscript"/>
        <sz val="9"/>
        <color theme="1"/>
        <rFont val="Simplified Arabic"/>
        <family val="1"/>
      </rPr>
      <t>(3)</t>
    </r>
    <r>
      <rPr>
        <sz val="9"/>
        <color theme="1"/>
        <rFont val="Simplified Arabic"/>
        <family val="1"/>
      </rPr>
      <t> تشمل الاستخدامات السياحية والترويحية والنشاطات الاقتصادية في محافظة أريحا والأغوار.</t>
    </r>
  </si>
  <si>
    <r>
      <rPr>
        <vertAlign val="superscript"/>
        <sz val="9"/>
        <color theme="1"/>
        <rFont val="Arial"/>
        <family val="2"/>
      </rPr>
      <t xml:space="preserve">(3) </t>
    </r>
    <r>
      <rPr>
        <sz val="9"/>
        <color theme="1"/>
        <rFont val="Arial"/>
        <family val="2"/>
      </rPr>
      <t>Includes recreational, touristic and economical activities in Jericho and Al-Aghwar governorate.</t>
    </r>
  </si>
  <si>
    <t>"قطاع غزة</t>
  </si>
  <si>
    <t>القدس (J2)</t>
  </si>
  <si>
    <r>
      <rPr>
        <vertAlign val="superscript"/>
        <sz val="9"/>
        <color theme="1"/>
        <rFont val="Simplified Arabic"/>
        <family val="1"/>
      </rPr>
      <t>(4)</t>
    </r>
    <r>
      <rPr>
        <sz val="9"/>
        <color theme="1"/>
        <rFont val="Simplified Arabic"/>
        <family val="1"/>
      </rPr>
      <t xml:space="preserve">  لا يمكن فصل بيانات محافظتي رام الله والبيرة والقدس وكذلك محافظتي الخليل وبيت ولحم نتيجة لطبيعة نظام تزويد المياه المشترك لهما.</t>
    </r>
  </si>
  <si>
    <r>
      <rPr>
        <vertAlign val="superscript"/>
        <sz val="9"/>
        <color theme="1"/>
        <rFont val="Arial"/>
        <family val="2"/>
      </rPr>
      <t>(4)</t>
    </r>
    <r>
      <rPr>
        <sz val="9"/>
        <color theme="1"/>
        <rFont val="Arial"/>
        <family val="2"/>
      </rPr>
      <t xml:space="preserve">  It is not possible to separate data for the governorates of Ramallah, Al-Bireh, and Jerusalem, as well as the governorates of Hebron and Bethlehem, due to the nature of their shared water supply system. </t>
    </r>
  </si>
  <si>
    <t>"شمال غزة</t>
  </si>
  <si>
    <t xml:space="preserve">المصادر: سلطة المياه الفلسطينية ، مجلس تنظيم قطاع المياه، 2023. نظام معلومات المياه.  رام الله - فلسطين
الجهاز المركزي للإحصاء الفلسطيني، 2023. تقديرات مبنية على النتائج النهائية للتعداد العام للسكان والمساكن والمنشآت 2017.  
رام الله- فلسطين
</t>
  </si>
  <si>
    <t xml:space="preserve">Sources: Palestinian Water Authority, Water Sector Regulatory Council 2023.  Water Information System.  Ramallah - Palestine.
Palestinian Central Bureau of Statistics, 2023.  Estimates based on the final results of Population, Housing, and Establishment Census 2017. 
Ramallah- Palestine.
</t>
  </si>
  <si>
    <t>"غزة</t>
  </si>
  <si>
    <t>دير البلح</t>
  </si>
  <si>
    <t>خانيونس</t>
  </si>
  <si>
    <t>رفح</t>
  </si>
  <si>
    <r>
      <t xml:space="preserve">المحافظة </t>
    </r>
    <r>
      <rPr>
        <b/>
        <vertAlign val="superscript"/>
        <sz val="9"/>
        <rFont val="Simplified Arabic"/>
        <family val="1"/>
      </rPr>
      <t>(2)</t>
    </r>
  </si>
  <si>
    <t>طوباس والأغوار الشمالية</t>
  </si>
  <si>
    <r>
      <t>بيت لحم والخليل</t>
    </r>
    <r>
      <rPr>
        <vertAlign val="superscript"/>
        <sz val="9"/>
        <rFont val="Simplified Arabic"/>
        <family val="1"/>
      </rPr>
      <t>(4)</t>
    </r>
  </si>
  <si>
    <r>
      <t>Bethlehem and Hebron</t>
    </r>
    <r>
      <rPr>
        <vertAlign val="superscript"/>
        <sz val="9"/>
        <rFont val="Arial"/>
        <family val="2"/>
      </rPr>
      <t>(4)</t>
    </r>
  </si>
  <si>
    <r>
      <t xml:space="preserve">(1) </t>
    </r>
    <r>
      <rPr>
        <sz val="9"/>
        <color theme="1"/>
        <rFont val="Times New Roman"/>
        <family val="1"/>
      </rPr>
      <t>البيانات لا تشمل ذلك الجزء من محافظة القدس والذي ضمه الاحتلال الإسرائيلي إليه عنوة بعيد احتلاله للضفة الغربية عام 1967.</t>
    </r>
  </si>
  <si>
    <r>
      <rPr>
        <vertAlign val="superscript"/>
        <sz val="9"/>
        <rFont val="Simplified Arabic"/>
        <family val="1"/>
      </rPr>
      <t>(2)</t>
    </r>
    <r>
      <rPr>
        <sz val="8.5"/>
        <rFont val="Simplified Arabic"/>
        <family val="1"/>
      </rPr>
      <t xml:space="preserve"> بعض المحافظات تزود جزئيا من الآبار الزراعية لسد احتياجاتها في القطاع المنزلي.</t>
    </r>
  </si>
  <si>
    <r>
      <t>(2)</t>
    </r>
    <r>
      <rPr>
        <sz val="9"/>
        <rFont val="Arial"/>
        <family val="2"/>
      </rPr>
      <t xml:space="preserve"> Some governorates use additional amounts from agricultural wells to cover their domestic needs.</t>
    </r>
  </si>
  <si>
    <r>
      <rPr>
        <vertAlign val="superscript"/>
        <sz val="9"/>
        <rFont val="Simplified Arabic"/>
        <family val="1"/>
      </rPr>
      <t>(4)</t>
    </r>
    <r>
      <rPr>
        <sz val="9"/>
        <rFont val="Simplified Arabic"/>
        <family val="1"/>
      </rPr>
      <t xml:space="preserve"> لا يمكن فصل بيانات محافظتي رام الله والبيرة والقدس وكذلك محافظتي الخليل وبيت ولحم نتيجة لطبيعة نظام تزويد المياه المشترك لهما.</t>
    </r>
  </si>
  <si>
    <r>
      <rPr>
        <vertAlign val="superscript"/>
        <sz val="9"/>
        <rFont val="Arial"/>
        <family val="2"/>
      </rPr>
      <t>(4)</t>
    </r>
    <r>
      <rPr>
        <sz val="9"/>
        <rFont val="Arial"/>
        <family val="2"/>
      </rPr>
      <t xml:space="preserve"> It is not possible to separate data for the governorates of Ramallah, Al-Bireh, and Jerusalem, as well as the governorates of Hebron and Bethlehem, due to the nature of their shared water supply system. </t>
    </r>
  </si>
  <si>
    <t>المصدر: سلطة المياه الفلسطينية، 2023. نظام معلومات المياه .  رام الله - فلسطين.</t>
  </si>
  <si>
    <r>
      <t>المياه المزودة للقطاع المنزلي (مليون م</t>
    </r>
    <r>
      <rPr>
        <b/>
        <vertAlign val="superscript"/>
        <sz val="9"/>
        <rFont val="Simplified Arabic"/>
        <family val="1"/>
      </rPr>
      <t>3</t>
    </r>
    <r>
      <rPr>
        <b/>
        <sz val="9"/>
        <rFont val="Simplified Arabic"/>
        <family val="1"/>
      </rPr>
      <t>)</t>
    </r>
    <r>
      <rPr>
        <b/>
        <vertAlign val="superscript"/>
        <sz val="9"/>
        <rFont val="Simplified Arabic"/>
        <family val="1"/>
      </rPr>
      <t>(1)(2)</t>
    </r>
  </si>
  <si>
    <r>
      <t>المياه المستهلكة (مليون م</t>
    </r>
    <r>
      <rPr>
        <b/>
        <vertAlign val="superscript"/>
        <sz val="9"/>
        <rFont val="Simplified Arabic"/>
        <family val="1"/>
      </rPr>
      <t>3</t>
    </r>
    <r>
      <rPr>
        <b/>
        <sz val="9"/>
        <rFont val="Simplified Arabic"/>
        <family val="1"/>
      </rPr>
      <t>)</t>
    </r>
  </si>
  <si>
    <r>
      <t>الفاقد الكلي 
(مليون م</t>
    </r>
    <r>
      <rPr>
        <b/>
        <vertAlign val="superscript"/>
        <sz val="9"/>
        <rFont val="Simplified Arabic"/>
        <family val="1"/>
      </rPr>
      <t>3</t>
    </r>
    <r>
      <rPr>
        <b/>
        <sz val="9"/>
        <rFont val="Simplified Arabic"/>
        <family val="1"/>
      </rPr>
      <t xml:space="preserve"> )</t>
    </r>
  </si>
  <si>
    <r>
      <t>Water Supply for Domestic Sector (million m</t>
    </r>
    <r>
      <rPr>
        <b/>
        <vertAlign val="superscript"/>
        <sz val="9"/>
        <rFont val="Arial"/>
        <family val="2"/>
      </rPr>
      <t>3</t>
    </r>
    <r>
      <rPr>
        <b/>
        <sz val="9"/>
        <rFont val="Arial"/>
        <family val="2"/>
      </rPr>
      <t>)</t>
    </r>
    <r>
      <rPr>
        <b/>
        <vertAlign val="superscript"/>
        <sz val="9"/>
        <rFont val="Arial"/>
        <family val="2"/>
      </rPr>
      <t xml:space="preserve">(1) (2) </t>
    </r>
  </si>
  <si>
    <r>
      <t xml:space="preserve">  Consumed Water by Domestic Sector
 (million m</t>
    </r>
    <r>
      <rPr>
        <b/>
        <vertAlign val="superscript"/>
        <sz val="9"/>
        <rFont val="Arial"/>
        <family val="2"/>
      </rPr>
      <t>3</t>
    </r>
    <r>
      <rPr>
        <b/>
        <sz val="9"/>
        <rFont val="Arial"/>
        <family val="2"/>
      </rPr>
      <t>)</t>
    </r>
  </si>
  <si>
    <r>
      <t>Total Losses
  (million m</t>
    </r>
    <r>
      <rPr>
        <b/>
        <vertAlign val="superscript"/>
        <sz val="9"/>
        <rFont val="Arial"/>
        <family val="2"/>
      </rPr>
      <t>3</t>
    </r>
    <r>
      <rPr>
        <b/>
        <sz val="9"/>
        <rFont val="Arial"/>
        <family val="2"/>
      </rPr>
      <t>)</t>
    </r>
  </si>
  <si>
    <t xml:space="preserve">شمال غزة </t>
  </si>
  <si>
    <t>North Gaza</t>
  </si>
  <si>
    <t xml:space="preserve">غزة </t>
  </si>
  <si>
    <t>Gaza</t>
  </si>
  <si>
    <t>Dier Al-Balah</t>
  </si>
  <si>
    <t>Khan Younis</t>
  </si>
  <si>
    <t xml:space="preserve">رفح </t>
  </si>
  <si>
    <t>Rafah</t>
  </si>
  <si>
    <r>
      <rPr>
        <vertAlign val="superscript"/>
        <sz val="9"/>
        <color theme="1"/>
        <rFont val="Simplified Arabic"/>
        <family val="1"/>
      </rPr>
      <t>(1)</t>
    </r>
    <r>
      <rPr>
        <sz val="9"/>
        <color theme="1"/>
        <rFont val="Simplified Arabic"/>
        <family val="1"/>
      </rPr>
      <t xml:space="preserve"> أكثر من 97% من كمية المياه التي يتم ضخها من الحوض الساحلي سنويا لا تتوافق نوعية المياه فيها مع معايير منظمة الصحة العالمية.  </t>
    </r>
  </si>
  <si>
    <r>
      <rPr>
        <vertAlign val="superscript"/>
        <sz val="9"/>
        <color theme="1"/>
        <rFont val="Arial"/>
        <family val="2"/>
      </rPr>
      <t>(1)</t>
    </r>
    <r>
      <rPr>
        <sz val="9"/>
        <color theme="1"/>
        <rFont val="Arial"/>
        <family val="2"/>
      </rPr>
      <t xml:space="preserve"> More than 97% of the water pumped from the coastal aquifer does not satisfy the water quality  standards of the World Health Organization.  </t>
    </r>
  </si>
  <si>
    <t xml:space="preserve">المصادر: سلطة المياه الفلسطينية ، مجلس تنظيم قطاع المياه، 2023. نظام معلومات المياه.  رام الله - فلسطين
الجهاز المركزي للإحصاء الفلسطيني، 2023. تقديرات مبنية على النتائج النهائية للتعداد العام للسكان والمساكن والمنشآت 2017.  رام الله- فلسطين
</t>
  </si>
  <si>
    <t xml:space="preserve">Sources: Palestinian Water Authority, Water Sector Regulatory Council 2023.  Water Information System.  Ramallah - Palestine.
Palestinian Central Bureau of Statistics, 2023.  Estimates based on the final results of Population, Housing, and Establishment Census 2017. Ramallah- Palestine.
</t>
  </si>
  <si>
    <r>
      <t xml:space="preserve">جدول 8: كمية المياه المزودة للقطاع المنزلي والمستهلكة وكمية الفاقد وعدد السكان وحصة الفرد اليومية في قطاع غزة حسب المحافظة </t>
    </r>
    <r>
      <rPr>
        <b/>
        <vertAlign val="superscript"/>
        <sz val="11"/>
        <color theme="1"/>
        <rFont val="Simplified Arabic"/>
        <family val="1"/>
      </rPr>
      <t>(1)</t>
    </r>
    <r>
      <rPr>
        <b/>
        <sz val="11"/>
        <color theme="1"/>
        <rFont val="Simplified Arabic"/>
        <family val="1"/>
      </rPr>
      <t>، 2013</t>
    </r>
  </si>
  <si>
    <r>
      <t>Table 8: Quantity of Water Supply for Domestic Sector and Water Consumed and Total Losses and Population and Daily Allocation per Capita in Gaza Strip by Governorate</t>
    </r>
    <r>
      <rPr>
        <b/>
        <vertAlign val="superscript"/>
        <sz val="11"/>
        <rFont val="Arial"/>
        <family val="2"/>
      </rPr>
      <t xml:space="preserve"> (1)</t>
    </r>
    <r>
      <rPr>
        <b/>
        <sz val="11"/>
        <rFont val="Arial"/>
        <family val="2"/>
      </rPr>
      <t>, 2013</t>
    </r>
  </si>
  <si>
    <r>
      <t>المياه المزودة للقطاع المنزلي</t>
    </r>
    <r>
      <rPr>
        <b/>
        <vertAlign val="superscript"/>
        <sz val="9"/>
        <rFont val="Simplified Arabic"/>
        <family val="1"/>
      </rPr>
      <t>(2)</t>
    </r>
    <r>
      <rPr>
        <b/>
        <sz val="9"/>
        <rFont val="Simplified Arabic"/>
        <family val="1"/>
      </rPr>
      <t>(مليون م3)</t>
    </r>
  </si>
  <si>
    <r>
      <t>الفاقد الكلية (مليون م</t>
    </r>
    <r>
      <rPr>
        <b/>
        <vertAlign val="superscript"/>
        <sz val="9"/>
        <rFont val="Simplified Arabic"/>
        <family val="1"/>
      </rPr>
      <t>3</t>
    </r>
    <r>
      <rPr>
        <b/>
        <sz val="9"/>
        <rFont val="Simplified Arabic"/>
        <family val="1"/>
      </rPr>
      <t xml:space="preserve"> )</t>
    </r>
  </si>
  <si>
    <r>
      <t>Water Supply for Domestic Sector</t>
    </r>
    <r>
      <rPr>
        <b/>
        <vertAlign val="superscript"/>
        <sz val="9"/>
        <rFont val="Arial"/>
        <family val="2"/>
      </rPr>
      <t>(2)</t>
    </r>
    <r>
      <rPr>
        <b/>
        <sz val="9"/>
        <rFont val="Arial"/>
        <family val="2"/>
      </rPr>
      <t xml:space="preserve"> (million m</t>
    </r>
    <r>
      <rPr>
        <b/>
        <vertAlign val="superscript"/>
        <sz val="9"/>
        <rFont val="Arial"/>
        <family val="2"/>
      </rPr>
      <t>3</t>
    </r>
    <r>
      <rPr>
        <b/>
        <sz val="9"/>
        <rFont val="Arial"/>
        <family val="2"/>
      </rPr>
      <t>)</t>
    </r>
  </si>
  <si>
    <r>
      <t xml:space="preserve"> Water Consumed by Domestic Sector
 (million m</t>
    </r>
    <r>
      <rPr>
        <b/>
        <vertAlign val="superscript"/>
        <sz val="9"/>
        <rFont val="Arial"/>
        <family val="2"/>
      </rPr>
      <t>3</t>
    </r>
    <r>
      <rPr>
        <b/>
        <sz val="9"/>
        <rFont val="Arial"/>
        <family val="2"/>
      </rPr>
      <t>)</t>
    </r>
  </si>
  <si>
    <t>خان يونس</t>
  </si>
  <si>
    <r>
      <rPr>
        <vertAlign val="superscript"/>
        <sz val="9"/>
        <rFont val="Simplified Arabic"/>
        <family val="1"/>
      </rPr>
      <t xml:space="preserve">(2) </t>
    </r>
    <r>
      <rPr>
        <sz val="9"/>
        <rFont val="Simplified Arabic"/>
        <family val="1"/>
      </rPr>
      <t>مجموع المياه المتاحة للقطاع المنزلي في قطاع غزة 107.3 ملايين, حيث تم رصد 104.8 ملايين ككمية مياه مزودة للقطاع المنزلي.</t>
    </r>
  </si>
  <si>
    <r>
      <rPr>
        <vertAlign val="superscript"/>
        <sz val="9"/>
        <color rgb="FFFF0000"/>
        <rFont val="Arial"/>
        <family val="2"/>
      </rPr>
      <t>(2)</t>
    </r>
    <r>
      <rPr>
        <sz val="9"/>
        <color rgb="FFFF0000"/>
        <rFont val="Arial"/>
        <family val="2"/>
      </rPr>
      <t xml:space="preserve">  Total available of water in Gaza Strip for domestic use is 107.3 million m</t>
    </r>
    <r>
      <rPr>
        <vertAlign val="superscript"/>
        <sz val="9"/>
        <color rgb="FFFF0000"/>
        <rFont val="Arial"/>
        <family val="2"/>
      </rPr>
      <t>3</t>
    </r>
    <r>
      <rPr>
        <sz val="9"/>
        <color rgb="FFFF0000"/>
        <rFont val="Arial"/>
        <family val="2"/>
      </rPr>
      <t>, 104.8 million m</t>
    </r>
    <r>
      <rPr>
        <vertAlign val="superscript"/>
        <sz val="9"/>
        <color rgb="FFFF0000"/>
        <rFont val="Arial"/>
        <family val="2"/>
      </rPr>
      <t>3</t>
    </r>
    <r>
      <rPr>
        <sz val="9"/>
        <color rgb="FFFF0000"/>
        <rFont val="Arial"/>
        <family val="2"/>
      </rPr>
      <t xml:space="preserve"> was observed as a supplied quantity for domestic use.</t>
    </r>
  </si>
  <si>
    <t xml:space="preserve">المصادر: سلطة المياه الفلسطينية، 2015. نظام معلومات المياه .  رام الله - فلسطين
الجهاز المركزي للإحصاء الفلسطيني، 2015.  تقديرات منقحة مبنية على النتائج النهائية للتعداد العام للسكان والمساكن والمنشآت 2007. 
 رام الله- فلسطين
</t>
  </si>
  <si>
    <t xml:space="preserve">Sources: Palestinian Water Authority, 2015.  Water Information System.  Ramallah - Palestine.
Palestinian Central Bureau of Statistics, 2015. Revised estimated population based on the final result of Population, Housing, and Establishment Census-2007. 
 Ramallah- Palestine.
</t>
  </si>
  <si>
    <r>
      <t>المياه المطلوبة</t>
    </r>
    <r>
      <rPr>
        <b/>
        <vertAlign val="superscript"/>
        <sz val="9"/>
        <rFont val="Simplified Arabic"/>
        <family val="1"/>
      </rPr>
      <t xml:space="preserve">(2) 
</t>
    </r>
    <r>
      <rPr>
        <b/>
        <sz val="9"/>
        <rFont val="Simplified Arabic"/>
        <family val="1"/>
      </rPr>
      <t>(مليون م</t>
    </r>
    <r>
      <rPr>
        <b/>
        <vertAlign val="superscript"/>
        <sz val="9"/>
        <rFont val="Simplified Arabic"/>
        <family val="1"/>
      </rPr>
      <t>3</t>
    </r>
    <r>
      <rPr>
        <b/>
        <sz val="9"/>
        <rFont val="Simplified Arabic"/>
        <family val="1"/>
      </rPr>
      <t>)</t>
    </r>
  </si>
  <si>
    <r>
      <t>المياه المزودة للقطاع المنزلي (مليون م</t>
    </r>
    <r>
      <rPr>
        <b/>
        <vertAlign val="superscript"/>
        <sz val="9"/>
        <color theme="1"/>
        <rFont val="Simplified Arabic"/>
        <family val="1"/>
      </rPr>
      <t>3</t>
    </r>
    <r>
      <rPr>
        <b/>
        <sz val="9"/>
        <color theme="1"/>
        <rFont val="Simplified Arabic"/>
        <family val="1"/>
      </rPr>
      <t>)</t>
    </r>
  </si>
  <si>
    <r>
      <t>المياه المستهلكة (مليون م</t>
    </r>
    <r>
      <rPr>
        <b/>
        <vertAlign val="superscript"/>
        <sz val="9"/>
        <rFont val="Simplified Arabic"/>
        <family val="1"/>
      </rPr>
      <t>3</t>
    </r>
    <r>
      <rPr>
        <b/>
        <sz val="9"/>
        <rFont val="Simplified Arabic"/>
        <family val="1"/>
      </rPr>
      <t xml:space="preserve"> )</t>
    </r>
  </si>
  <si>
    <r>
      <t>العجز لتغطية الاستخدام المنزلي (مليون م</t>
    </r>
    <r>
      <rPr>
        <b/>
        <vertAlign val="superscript"/>
        <sz val="9"/>
        <rFont val="Simplified Arabic"/>
        <family val="1"/>
      </rPr>
      <t>3</t>
    </r>
    <r>
      <rPr>
        <b/>
        <sz val="9"/>
        <rFont val="Simplified Arabic"/>
        <family val="1"/>
      </rPr>
      <t>)</t>
    </r>
  </si>
  <si>
    <r>
      <t>العجز الحقيقي في تغطية الإستخدام المنزلي 
(مليون م</t>
    </r>
    <r>
      <rPr>
        <b/>
        <vertAlign val="superscript"/>
        <sz val="9"/>
        <rFont val="Simplified Arabic"/>
        <family val="1"/>
      </rPr>
      <t>3</t>
    </r>
    <r>
      <rPr>
        <b/>
        <sz val="9"/>
        <rFont val="Simplified Arabic"/>
        <family val="1"/>
      </rPr>
      <t>)</t>
    </r>
  </si>
  <si>
    <r>
      <t>Needed Quantities of Water</t>
    </r>
    <r>
      <rPr>
        <b/>
        <vertAlign val="superscript"/>
        <sz val="9"/>
        <rFont val="Arial"/>
        <family val="2"/>
      </rPr>
      <t>(2)</t>
    </r>
    <r>
      <rPr>
        <b/>
        <sz val="9"/>
        <rFont val="Arial"/>
        <family val="2"/>
      </rPr>
      <t xml:space="preserve">
 (million m</t>
    </r>
    <r>
      <rPr>
        <b/>
        <vertAlign val="superscript"/>
        <sz val="9"/>
        <rFont val="Arial"/>
        <family val="2"/>
      </rPr>
      <t>3</t>
    </r>
    <r>
      <rPr>
        <b/>
        <sz val="9"/>
        <rFont val="Arial"/>
        <family val="2"/>
      </rPr>
      <t>)</t>
    </r>
  </si>
  <si>
    <r>
      <t>Water Supply for Domestic Sector (million m</t>
    </r>
    <r>
      <rPr>
        <b/>
        <vertAlign val="superscript"/>
        <sz val="9"/>
        <color theme="1"/>
        <rFont val="Arial"/>
        <family val="2"/>
      </rPr>
      <t>3</t>
    </r>
    <r>
      <rPr>
        <b/>
        <sz val="9"/>
        <color theme="1"/>
        <rFont val="Arial"/>
        <family val="2"/>
      </rPr>
      <t>)</t>
    </r>
  </si>
  <si>
    <r>
      <t xml:space="preserve"> Water Consumed for Domestic Sector 
(million m</t>
    </r>
    <r>
      <rPr>
        <b/>
        <vertAlign val="superscript"/>
        <sz val="9"/>
        <rFont val="Arial"/>
        <family val="2"/>
      </rPr>
      <t>3</t>
    </r>
    <r>
      <rPr>
        <b/>
        <sz val="9"/>
        <rFont val="Arial"/>
        <family val="2"/>
      </rPr>
      <t>)</t>
    </r>
  </si>
  <si>
    <r>
      <t>Deficit Domestic Supply
 (million m</t>
    </r>
    <r>
      <rPr>
        <b/>
        <vertAlign val="superscript"/>
        <sz val="9"/>
        <rFont val="Arial"/>
        <family val="2"/>
      </rPr>
      <t>3</t>
    </r>
    <r>
      <rPr>
        <b/>
        <sz val="9"/>
        <rFont val="Arial"/>
        <family val="2"/>
      </rPr>
      <t>)</t>
    </r>
  </si>
  <si>
    <r>
      <t>Actual Deficit for Domestic Need 
 (million m</t>
    </r>
    <r>
      <rPr>
        <b/>
        <vertAlign val="superscript"/>
        <sz val="9"/>
        <rFont val="Arial"/>
        <family val="2"/>
      </rPr>
      <t>3</t>
    </r>
    <r>
      <rPr>
        <b/>
        <sz val="9"/>
        <rFont val="Arial"/>
        <family val="2"/>
      </rPr>
      <t>)</t>
    </r>
  </si>
  <si>
    <t>أريحا والأغوار</t>
  </si>
  <si>
    <r>
      <t>بيت لحم والخليل</t>
    </r>
    <r>
      <rPr>
        <vertAlign val="superscript"/>
        <sz val="9"/>
        <rFont val="Simplified Arabic"/>
        <family val="1"/>
      </rPr>
      <t>(3)</t>
    </r>
  </si>
  <si>
    <r>
      <t>Bethlehem and Hebron</t>
    </r>
    <r>
      <rPr>
        <vertAlign val="superscript"/>
        <sz val="9"/>
        <rFont val="Arial"/>
        <family val="2"/>
      </rPr>
      <t>(3)</t>
    </r>
  </si>
  <si>
    <r>
      <rPr>
        <vertAlign val="superscript"/>
        <sz val="9"/>
        <rFont val="Arial"/>
        <family val="2"/>
      </rPr>
      <t>(1)</t>
    </r>
    <r>
      <rPr>
        <sz val="9"/>
        <rFont val="Arial"/>
        <family val="2"/>
      </rPr>
      <t xml:space="preserve">  Data exclude those parts of Jerusalem which were annexed by Israeli Occupation in 1967.  Where this part inhabited by 320,993 Palestinian citizens and no information is available about the water supplied to them.</t>
    </r>
  </si>
  <si>
    <r>
      <t xml:space="preserve">(2)  </t>
    </r>
    <r>
      <rPr>
        <sz val="9"/>
        <color theme="1"/>
        <rFont val="Simplified Arabic"/>
        <family val="1"/>
      </rPr>
      <t>تم احتساب كمية المياه المطلوبة حسب تزويد الفرد بكمية مقدارها 150 لتر لكل فرد يومياً حسب توصيات منظمة الصحة العالمية.</t>
    </r>
  </si>
  <si>
    <r>
      <t>(2)</t>
    </r>
    <r>
      <rPr>
        <sz val="9"/>
        <color theme="1"/>
        <rFont val="Arial"/>
        <family val="2"/>
      </rPr>
      <t xml:space="preserve"> Needed quantity of water is calculated based on a water supply of 150 l/c.d, according to WHO standards.</t>
    </r>
  </si>
  <si>
    <r>
      <rPr>
        <vertAlign val="superscript"/>
        <sz val="9"/>
        <color theme="1"/>
        <rFont val="Simplified Arabic"/>
        <family val="1"/>
      </rPr>
      <t>(3)</t>
    </r>
    <r>
      <rPr>
        <sz val="9"/>
        <color theme="1"/>
        <rFont val="Simplified Arabic"/>
        <family val="1"/>
      </rPr>
      <t xml:space="preserve"> لا يمكن فصل بيانات محافظتي رام الله والبيرة والقدس وكذلك محافظتي الخليل وبيت ولحم نتيجة لطبيعة نظام تزويد المياه المشترك لهما.</t>
    </r>
  </si>
  <si>
    <r>
      <rPr>
        <vertAlign val="superscript"/>
        <sz val="9"/>
        <color theme="1"/>
        <rFont val="Arial"/>
        <family val="2"/>
      </rPr>
      <t>(3)</t>
    </r>
    <r>
      <rPr>
        <sz val="9"/>
        <color theme="1"/>
        <rFont val="Arial"/>
        <family val="2"/>
      </rPr>
      <t xml:space="preserve">  It is not possible to separate data for the governorates of Ramallah, Al-Bireh, and Jerusalem, as well as the governorates of Hebron and Bethlehem, due to the nature of their shared water supply system. </t>
    </r>
  </si>
  <si>
    <t>المصادر: سلطة المياه الفلسطينية ، مجلس تنظيم قطاع المياه، 2023. نظام معلومات المياه.  رام الله - فلسطين
الجهاز المركزي للإحصاء الفلسطيني، 2023. تقديرات مبنية على النتائج النهائية للتعداد العام للسكان والمساكن والمنشآت 2017.  رام الله- فلسطين</t>
  </si>
  <si>
    <t>Sources: Palestinian Water Authority, Water Sector Regulatory Council 2023.  Water Information System.  Ramallah - Palestine.
Palestinian Central Bureau of Statistics, 2023.  Estimates based on the final results of Population, Housing, and Establishment Census 2017. Ramallah- Palestine.</t>
  </si>
  <si>
    <r>
      <t>العجز الحقيقي في تغطية الإستخدام المنزلي (مليون م</t>
    </r>
    <r>
      <rPr>
        <b/>
        <vertAlign val="superscript"/>
        <sz val="9"/>
        <rFont val="Simplified Arabic"/>
        <family val="1"/>
      </rPr>
      <t>3</t>
    </r>
    <r>
      <rPr>
        <b/>
        <sz val="9"/>
        <rFont val="Simplified Arabic"/>
        <family val="1"/>
      </rPr>
      <t>)</t>
    </r>
  </si>
  <si>
    <r>
      <t xml:space="preserve">قطاع غزة </t>
    </r>
    <r>
      <rPr>
        <b/>
        <vertAlign val="superscript"/>
        <sz val="9"/>
        <rFont val="Simplified Arabic"/>
        <family val="1"/>
      </rPr>
      <t>(1)</t>
    </r>
  </si>
  <si>
    <r>
      <t>Gaza Strip</t>
    </r>
    <r>
      <rPr>
        <b/>
        <vertAlign val="superscript"/>
        <sz val="9"/>
        <rFont val="Arial"/>
        <family val="2"/>
      </rPr>
      <t>(1)</t>
    </r>
  </si>
  <si>
    <r>
      <rPr>
        <vertAlign val="superscript"/>
        <sz val="9"/>
        <color theme="1"/>
        <rFont val="Arial"/>
        <family val="2"/>
      </rPr>
      <t>(1)</t>
    </r>
    <r>
      <rPr>
        <sz val="9"/>
        <color theme="1"/>
        <rFont val="Arial"/>
        <family val="2"/>
      </rPr>
      <t xml:space="preserve"> More than 97% of the water pumped from the coastal aquifer does not match the water quality  standards of the World Health Organization.  </t>
    </r>
  </si>
  <si>
    <r>
      <t>(2)</t>
    </r>
    <r>
      <rPr>
        <sz val="9"/>
        <color theme="1"/>
        <rFont val="Simplified Arabic"/>
        <family val="1"/>
      </rPr>
      <t xml:space="preserve"> تم احتساب كمية المياه المطلوبة حسب تزويد الفرد بكمية مقدارها 150 لتر لكل فرد يوميا حسب توصيات منظمة الصحة العالمية.</t>
    </r>
  </si>
  <si>
    <r>
      <t>(2)</t>
    </r>
    <r>
      <rPr>
        <sz val="9"/>
        <color theme="1"/>
        <rFont val="Arial"/>
        <family val="2"/>
      </rPr>
      <t xml:space="preserve"> Needed quantity of water is calculated based on a water supply of 150 l/c.d, according to WHO standard.</t>
    </r>
  </si>
  <si>
    <t xml:space="preserve">المصادر: سلطة المياه الفلسطينية، 2023. نظام معلومات المياه.  رام الله - فلسطين
الجهاز المركزي للإحصاء الفلسطيني، 2023. تقديرات مبنية على النتائج النهائية للتعداد العام للسكان والمساكن والمنشآت 2017.  رام الله- فلسطين
</t>
  </si>
  <si>
    <t xml:space="preserve">Sources: Palestinian Water Authority, 2023.  Water Information System.  Ramallah - Palestine.
Palestinian Central Bureau of Statistics, 2023.  Estimates based on the final results of Population, Housing, and Establishment Census 2017. 
Ramallah- Palestine.
</t>
  </si>
  <si>
    <r>
      <t>انتاج الحوض الشرقي</t>
    </r>
    <r>
      <rPr>
        <b/>
        <vertAlign val="superscript"/>
        <sz val="9"/>
        <rFont val="Arial"/>
        <family val="2"/>
      </rPr>
      <t>(2)</t>
    </r>
  </si>
  <si>
    <r>
      <t>انتاج الحوض الغربي</t>
    </r>
    <r>
      <rPr>
        <b/>
        <vertAlign val="superscript"/>
        <sz val="9"/>
        <rFont val="Arial"/>
        <family val="2"/>
      </rPr>
      <t>(3)</t>
    </r>
  </si>
  <si>
    <r>
      <t>انتاج الحوض الشمالي الشرقي</t>
    </r>
    <r>
      <rPr>
        <b/>
        <vertAlign val="superscript"/>
        <sz val="9"/>
        <rFont val="Arial"/>
        <family val="2"/>
      </rPr>
      <t>(4)</t>
    </r>
  </si>
  <si>
    <t>المجموع</t>
  </si>
  <si>
    <r>
      <t xml:space="preserve">Eastern Basin Production </t>
    </r>
    <r>
      <rPr>
        <b/>
        <vertAlign val="superscript"/>
        <sz val="9"/>
        <rFont val="Arial"/>
        <family val="2"/>
      </rPr>
      <t>(2)</t>
    </r>
  </si>
  <si>
    <r>
      <t>Western Basin Production</t>
    </r>
    <r>
      <rPr>
        <b/>
        <vertAlign val="superscript"/>
        <sz val="9"/>
        <rFont val="Arial"/>
        <family val="2"/>
      </rPr>
      <t>(3)</t>
    </r>
    <r>
      <rPr>
        <b/>
        <sz val="9"/>
        <rFont val="Arial"/>
        <family val="2"/>
      </rPr>
      <t xml:space="preserve"> </t>
    </r>
  </si>
  <si>
    <r>
      <t xml:space="preserve">North-Eastern Basin Production </t>
    </r>
    <r>
      <rPr>
        <b/>
        <vertAlign val="superscript"/>
        <sz val="9"/>
        <rFont val="Arial"/>
        <family val="2"/>
      </rPr>
      <t>(4)</t>
    </r>
  </si>
  <si>
    <t>Total</t>
  </si>
  <si>
    <t>بيت لحم والخليل</t>
  </si>
  <si>
    <r>
      <t>(</t>
    </r>
    <r>
      <rPr>
        <vertAlign val="superscript"/>
        <sz val="9"/>
        <color theme="1"/>
        <rFont val="Arial"/>
        <family val="2"/>
      </rPr>
      <t>1</t>
    </r>
    <r>
      <rPr>
        <b/>
        <vertAlign val="superscript"/>
        <sz val="9"/>
        <color theme="1"/>
        <rFont val="Simplified Arabic"/>
        <family val="1"/>
      </rPr>
      <t>)</t>
    </r>
    <r>
      <rPr>
        <sz val="9"/>
        <color theme="1"/>
        <rFont val="Arial"/>
        <family val="2"/>
      </rPr>
      <t xml:space="preserve">  Data exclude those parts of Jerusalem which were annexed by Israeli Occupation in 1967.</t>
    </r>
  </si>
  <si>
    <r>
      <rPr>
        <vertAlign val="superscript"/>
        <sz val="9"/>
        <color theme="1"/>
        <rFont val="Arial"/>
        <family val="2"/>
      </rPr>
      <t>(2)</t>
    </r>
    <r>
      <rPr>
        <sz val="9"/>
        <color theme="1"/>
        <rFont val="Arial"/>
        <family val="2"/>
      </rPr>
      <t xml:space="preserve"> حسب إتفاقية اوسلو 2 (1995), للجانب الفلسطيني الحق في ضخ 54 مليون م</t>
    </r>
    <r>
      <rPr>
        <vertAlign val="superscript"/>
        <sz val="9"/>
        <color theme="1"/>
        <rFont val="Arial"/>
        <family val="2"/>
      </rPr>
      <t>3</t>
    </r>
    <r>
      <rPr>
        <sz val="9"/>
        <color theme="1"/>
        <rFont val="Arial"/>
        <family val="2"/>
      </rPr>
      <t xml:space="preserve"> من هذا الحوض بالإضافة الى 78 مليون م</t>
    </r>
    <r>
      <rPr>
        <vertAlign val="superscript"/>
        <sz val="9"/>
        <color theme="1"/>
        <rFont val="Arial"/>
        <family val="2"/>
      </rPr>
      <t>3</t>
    </r>
    <r>
      <rPr>
        <sz val="9"/>
        <color theme="1"/>
        <rFont val="Arial"/>
        <family val="2"/>
      </rPr>
      <t xml:space="preserve"> كمصادر قابلة للزيادة.</t>
    </r>
  </si>
  <si>
    <r>
      <rPr>
        <vertAlign val="superscript"/>
        <sz val="9"/>
        <color theme="1"/>
        <rFont val="Arial"/>
        <family val="2"/>
      </rPr>
      <t>(2)</t>
    </r>
    <r>
      <rPr>
        <sz val="9"/>
        <color theme="1"/>
        <rFont val="Arial"/>
        <family val="2"/>
      </rPr>
      <t xml:space="preserve"> OSLO ll (1995) agreement aquota is 54 million m</t>
    </r>
    <r>
      <rPr>
        <vertAlign val="superscript"/>
        <sz val="9"/>
        <color theme="1"/>
        <rFont val="Arial"/>
        <family val="2"/>
      </rPr>
      <t>3</t>
    </r>
    <r>
      <rPr>
        <sz val="9"/>
        <color theme="1"/>
        <rFont val="Arial"/>
        <family val="2"/>
      </rPr>
      <t xml:space="preserve"> in addition to 78 million m</t>
    </r>
    <r>
      <rPr>
        <vertAlign val="superscript"/>
        <sz val="9"/>
        <color theme="1"/>
        <rFont val="Arial"/>
        <family val="2"/>
      </rPr>
      <t>3</t>
    </r>
    <r>
      <rPr>
        <sz val="9"/>
        <color theme="1"/>
        <rFont val="Arial"/>
        <family val="2"/>
      </rPr>
      <t xml:space="preserve"> to be developed.</t>
    </r>
  </si>
  <si>
    <r>
      <rPr>
        <vertAlign val="superscript"/>
        <sz val="9"/>
        <color theme="1"/>
        <rFont val="Arial"/>
        <family val="2"/>
      </rPr>
      <t>(3)</t>
    </r>
    <r>
      <rPr>
        <sz val="9"/>
        <color theme="1"/>
        <rFont val="Arial"/>
        <family val="2"/>
      </rPr>
      <t xml:space="preserve"> حسب إتفاقية اوسلو 2 (1995), للجانب الفلسطيني الحق في ضخ 22 مليون م</t>
    </r>
    <r>
      <rPr>
        <vertAlign val="superscript"/>
        <sz val="9"/>
        <color theme="1"/>
        <rFont val="Arial"/>
        <family val="2"/>
      </rPr>
      <t>3</t>
    </r>
    <r>
      <rPr>
        <sz val="9"/>
        <color theme="1"/>
        <rFont val="Arial"/>
        <family val="2"/>
      </rPr>
      <t xml:space="preserve"> من هذا الحوض.</t>
    </r>
  </si>
  <si>
    <r>
      <rPr>
        <vertAlign val="superscript"/>
        <sz val="9"/>
        <color theme="1"/>
        <rFont val="Arial"/>
        <family val="2"/>
      </rPr>
      <t>(3)</t>
    </r>
    <r>
      <rPr>
        <sz val="9"/>
        <color theme="1"/>
        <rFont val="Arial"/>
        <family val="2"/>
      </rPr>
      <t xml:space="preserve"> OSLO ll (1995) agreement aquota is 22 million m</t>
    </r>
    <r>
      <rPr>
        <vertAlign val="superscript"/>
        <sz val="9"/>
        <color theme="1"/>
        <rFont val="Arial"/>
        <family val="2"/>
      </rPr>
      <t>3</t>
    </r>
    <r>
      <rPr>
        <sz val="9"/>
        <color theme="1"/>
        <rFont val="Arial"/>
        <family val="2"/>
      </rPr>
      <t>.</t>
    </r>
  </si>
  <si>
    <r>
      <rPr>
        <vertAlign val="superscript"/>
        <sz val="9"/>
        <color theme="1"/>
        <rFont val="Arial"/>
        <family val="2"/>
      </rPr>
      <t>(4)</t>
    </r>
    <r>
      <rPr>
        <sz val="9"/>
        <color theme="1"/>
        <rFont val="Arial"/>
        <family val="2"/>
      </rPr>
      <t xml:space="preserve"> تشمل الكميات المضخوخة من الآبار غير المرخصة حسب اتفاقية اوسلو </t>
    </r>
    <r>
      <rPr>
        <sz val="9"/>
        <color theme="1"/>
        <rFont val="Simplified Arabic"/>
        <family val="1"/>
      </rPr>
      <t>2</t>
    </r>
    <r>
      <rPr>
        <sz val="9"/>
        <color theme="1"/>
        <rFont val="Arial"/>
        <family val="2"/>
      </rPr>
      <t xml:space="preserve"> (1995) للجانب الفلسطيني الحق في ضخ 42 مليون م</t>
    </r>
    <r>
      <rPr>
        <vertAlign val="superscript"/>
        <sz val="9"/>
        <color theme="1"/>
        <rFont val="Arial"/>
        <family val="2"/>
      </rPr>
      <t>3</t>
    </r>
    <r>
      <rPr>
        <sz val="9"/>
        <color theme="1"/>
        <rFont val="Arial"/>
        <family val="2"/>
      </rPr>
      <t xml:space="preserve"> من هذا الحوض.</t>
    </r>
  </si>
  <si>
    <r>
      <rPr>
        <vertAlign val="superscript"/>
        <sz val="9"/>
        <color theme="1"/>
        <rFont val="Arial"/>
        <family val="2"/>
      </rPr>
      <t>(4)</t>
    </r>
    <r>
      <rPr>
        <sz val="9"/>
        <color theme="1"/>
        <rFont val="Arial"/>
        <family val="2"/>
      </rPr>
      <t xml:space="preserve"> This includes the unlicensed wells OSLO ll (1995) agreement quota is  42 million m</t>
    </r>
    <r>
      <rPr>
        <vertAlign val="superscript"/>
        <sz val="9"/>
        <color theme="1"/>
        <rFont val="Arial"/>
        <family val="2"/>
      </rPr>
      <t>3</t>
    </r>
    <r>
      <rPr>
        <sz val="9"/>
        <color theme="1"/>
        <rFont val="Arial"/>
        <family val="2"/>
      </rPr>
      <t>.</t>
    </r>
  </si>
  <si>
    <t>المصدر: سلطة المياه الفلسطينية، 2023 نظام معلومات المياه. رام الله - فلسطين.</t>
  </si>
  <si>
    <r>
      <t xml:space="preserve">انتاج الحوض الساحلي </t>
    </r>
    <r>
      <rPr>
        <b/>
        <vertAlign val="superscript"/>
        <sz val="9"/>
        <rFont val="Arial"/>
        <family val="2"/>
      </rPr>
      <t>(1)</t>
    </r>
  </si>
  <si>
    <r>
      <t>Coastal Aquifer Production</t>
    </r>
    <r>
      <rPr>
        <b/>
        <vertAlign val="superscript"/>
        <sz val="9"/>
        <rFont val="Arial"/>
        <family val="2"/>
      </rPr>
      <t>(1)</t>
    </r>
  </si>
  <si>
    <r>
      <t xml:space="preserve">قطاع غزة </t>
    </r>
    <r>
      <rPr>
        <b/>
        <vertAlign val="superscript"/>
        <sz val="9"/>
        <rFont val="Simplified Arabic"/>
        <family val="1"/>
      </rPr>
      <t>(2)</t>
    </r>
  </si>
  <si>
    <r>
      <t>Gaza Strip</t>
    </r>
    <r>
      <rPr>
        <b/>
        <vertAlign val="superscript"/>
        <sz val="9"/>
        <rFont val="Arial"/>
        <family val="2"/>
      </rPr>
      <t>(2)</t>
    </r>
  </si>
  <si>
    <t>شمال غزة</t>
  </si>
  <si>
    <t>غزة</t>
  </si>
  <si>
    <r>
      <t>(1)</t>
    </r>
    <r>
      <rPr>
        <sz val="9"/>
        <color theme="1"/>
        <rFont val="Simplified Arabic"/>
        <family val="1"/>
      </rPr>
      <t xml:space="preserve"> يعاني قطاع غزة من وضع مائي كارثي نتيجة لتدهور نوعية المياه، حيث وبشهادة التقارير الدولية يعتبر أكثر من 97% من مياه الحوض غير صالحة للاستهلاك البشري وذلك نتيجة للضخ الجائر من الحوض والذي يصل إلى أكثر من 100 مليون م</t>
    </r>
    <r>
      <rPr>
        <vertAlign val="superscript"/>
        <sz val="9"/>
        <color theme="1"/>
        <rFont val="Simplified Arabic"/>
        <family val="1"/>
      </rPr>
      <t>3</t>
    </r>
    <r>
      <rPr>
        <sz val="9"/>
        <color theme="1"/>
        <rFont val="Simplified Arabic"/>
        <family val="1"/>
      </rPr>
      <t>، وتعتبر الأرقام مضللة إذا ما اعتمدت لحساب استهلاك الفرد.</t>
    </r>
  </si>
  <si>
    <r>
      <rPr>
        <vertAlign val="superscript"/>
        <sz val="9"/>
        <color theme="1"/>
        <rFont val="Arial"/>
        <family val="2"/>
      </rPr>
      <t xml:space="preserve">(1) </t>
    </r>
    <r>
      <rPr>
        <sz val="9"/>
        <color theme="1"/>
        <rFont val="Arial"/>
        <family val="2"/>
      </rPr>
      <t>The Gaza Strip suffers from a disastrous situation due to water quality degradation. Based on international reports, more than 97% of the coastal aquifer production is not suitable for human consumption due to the unsafe pumping of more than 100 million m</t>
    </r>
    <r>
      <rPr>
        <vertAlign val="superscript"/>
        <sz val="9"/>
        <color theme="1"/>
        <rFont val="Arial"/>
        <family val="2"/>
      </rPr>
      <t>3</t>
    </r>
    <r>
      <rPr>
        <sz val="9"/>
        <color theme="1"/>
        <rFont val="Arial"/>
        <family val="2"/>
      </rPr>
      <t>. Therefore, this number is considered misleading if used in calculating the per capita consumption.</t>
    </r>
  </si>
  <si>
    <r>
      <t xml:space="preserve">(2) </t>
    </r>
    <r>
      <rPr>
        <sz val="9"/>
        <color theme="1"/>
        <rFont val="Simplified Arabic"/>
        <family val="1"/>
      </rPr>
      <t>الكمية لا تشمل المياه المضخوخة من آبار الأنروا والمياه المحلاه، لكن الكمية تشمل الضخ الجائر حيث يعتبر الضخ الآمن وطاقة الحوض المستدامة 50-60 مليون م</t>
    </r>
    <r>
      <rPr>
        <vertAlign val="superscript"/>
        <sz val="9"/>
        <color theme="1"/>
        <rFont val="Simplified Arabic"/>
        <family val="1"/>
      </rPr>
      <t>3</t>
    </r>
    <r>
      <rPr>
        <sz val="9"/>
        <color theme="1"/>
        <rFont val="Simplified Arabic"/>
        <family val="1"/>
      </rPr>
      <t xml:space="preserve"> فقط. أكثر من 97% من كمية المياه في الحوض الساحلي لا تتوافق نوعية المياه فيها مع معايير منظمة الصحة العالمية.</t>
    </r>
  </si>
  <si>
    <r>
      <rPr>
        <vertAlign val="superscript"/>
        <sz val="9"/>
        <color theme="1"/>
        <rFont val="Arial"/>
        <family val="2"/>
      </rPr>
      <t>(2)</t>
    </r>
    <r>
      <rPr>
        <sz val="9"/>
        <color theme="1"/>
        <rFont val="Arial"/>
        <family val="2"/>
      </rPr>
      <t xml:space="preserve"> This quantity does not include the quantities pumped from the UNRWA wells and the desalinated water. But mostly includes the unsafe pumping, of which the safe pumping and the basin sustainable yield do not exceed 50-60 million m</t>
    </r>
    <r>
      <rPr>
        <vertAlign val="superscript"/>
        <sz val="9"/>
        <color theme="1"/>
        <rFont val="Arial"/>
        <family val="2"/>
      </rPr>
      <t>3</t>
    </r>
    <r>
      <rPr>
        <sz val="9"/>
        <color theme="1"/>
        <rFont val="Arial"/>
        <family val="2"/>
      </rPr>
      <t>. More than 97% of the water pumped from the coastal aquifer in the Gaza Strip does not satisfy the water quality standards of the World Health Organization.</t>
    </r>
  </si>
  <si>
    <t>Source: Palestinian Water Authority, 2023.   Water Information System.  Ramallah - Palestine.</t>
  </si>
  <si>
    <t>جدول 15: متوسطات أسعار المستهلك لتعرفة المياه حسب المنطقة خلال العام، 2023</t>
  </si>
  <si>
    <t xml:space="preserve">Table15: Average Consumer Price for Water Tariffs by Region, 2023
</t>
  </si>
  <si>
    <r>
      <t>الوحدة:  شيكل جديد/م</t>
    </r>
    <r>
      <rPr>
        <vertAlign val="superscript"/>
        <sz val="9"/>
        <rFont val="Simplified Arabic"/>
        <family val="1"/>
      </rPr>
      <t>3</t>
    </r>
  </si>
  <si>
    <r>
      <t>Unit:  NIS/m</t>
    </r>
    <r>
      <rPr>
        <vertAlign val="superscript"/>
        <sz val="9"/>
        <rFont val="Arial"/>
        <family val="2"/>
      </rPr>
      <t>3</t>
    </r>
  </si>
  <si>
    <t xml:space="preserve">الوصف </t>
  </si>
  <si>
    <r>
      <t xml:space="preserve">الضفة الغربية </t>
    </r>
    <r>
      <rPr>
        <vertAlign val="superscript"/>
        <sz val="9"/>
        <rFont val="Simplified Arabic"/>
        <family val="1"/>
      </rPr>
      <t>(1)</t>
    </r>
  </si>
  <si>
    <t>Description</t>
  </si>
  <si>
    <t xml:space="preserve">Palestine </t>
  </si>
  <si>
    <r>
      <t>West Bank</t>
    </r>
    <r>
      <rPr>
        <vertAlign val="superscript"/>
        <sz val="9"/>
        <rFont val="Arial"/>
        <family val="2"/>
      </rPr>
      <t xml:space="preserve"> (1)</t>
    </r>
  </si>
  <si>
    <t>تعرفة المياه لفئة الاستهلاك (0 - 5)  متر مكعب/ شهر</t>
  </si>
  <si>
    <t>Water tariffs for (0-5) Cubic meters / Month</t>
  </si>
  <si>
    <t>تعرفة المياه لفئة الاستهلاك (5.1 - 10)  متر مكعب/ شهر</t>
  </si>
  <si>
    <t>Water tariffs for (5.1 - 10) Cubic meters/ Month</t>
  </si>
  <si>
    <t>تعرفة المياه لفئة الاستهلاك (10.1 - 20)  متر مكعب/ شهر</t>
  </si>
  <si>
    <t>Water tariffs for (10.1 - 20) Cubic meters/ Month</t>
  </si>
  <si>
    <r>
      <t>(1)</t>
    </r>
    <r>
      <rPr>
        <sz val="9"/>
        <rFont val="Simplified Arabic"/>
        <family val="1"/>
      </rPr>
      <t xml:space="preserve"> البيانات لا تشمل ذلك الجزء من محافظة القدس والذي ضمه الاحتلال الإسرائيلي إليه عنوة بعيد احتلاله للضفة الغربية عام 1967.</t>
    </r>
  </si>
  <si>
    <t xml:space="preserve">المصدر: الجهاز المركزي للإحصاء الفلسطيني، 2024.  مسح أسعار المستهلك، 2023.  رام الله –  فلسطين.     </t>
  </si>
  <si>
    <t>Source: Palestinian Central Bureau of Statistics, 2024.  Consumer Price Index Survey, 2023.  Ramallah– Palestine</t>
  </si>
  <si>
    <t>المصدر: سلطة المياه الفلسطينية، 2021. نظام معلومات المياه.  رام الله - فلسطين.</t>
  </si>
  <si>
    <r>
      <rPr>
        <vertAlign val="superscript"/>
        <sz val="9"/>
        <color theme="1"/>
        <rFont val="Times New Roman"/>
        <family val="1"/>
      </rPr>
      <t>(4)</t>
    </r>
    <r>
      <rPr>
        <sz val="9"/>
        <color theme="1"/>
        <rFont val="Times New Roman"/>
        <family val="1"/>
      </rPr>
      <t xml:space="preserve"> الكمية  تشمل 6.5 مليون م</t>
    </r>
    <r>
      <rPr>
        <vertAlign val="superscript"/>
        <sz val="9"/>
        <color theme="1"/>
        <rFont val="Times New Roman"/>
        <family val="1"/>
      </rPr>
      <t>3</t>
    </r>
    <r>
      <rPr>
        <sz val="9"/>
        <color theme="1"/>
        <rFont val="Times New Roman"/>
        <family val="1"/>
      </rPr>
      <t xml:space="preserve">  للاستخدام الزراعي في محافظة طوباس والأغوار الشمالية سنوياً.</t>
    </r>
  </si>
  <si>
    <r>
      <rPr>
        <vertAlign val="superscript"/>
        <sz val="9"/>
        <color theme="1"/>
        <rFont val="Arial"/>
        <family val="2"/>
      </rPr>
      <t>(4)</t>
    </r>
    <r>
      <rPr>
        <sz val="9"/>
        <color theme="1"/>
        <rFont val="Arial"/>
        <family val="2"/>
      </rPr>
      <t xml:space="preserve"> This includes 6.5 million m</t>
    </r>
    <r>
      <rPr>
        <vertAlign val="superscript"/>
        <sz val="9"/>
        <color theme="1"/>
        <rFont val="Arial"/>
        <family val="2"/>
      </rPr>
      <t>3</t>
    </r>
    <r>
      <rPr>
        <sz val="9"/>
        <color theme="1"/>
        <rFont val="Arial"/>
        <family val="2"/>
      </rPr>
      <t xml:space="preserve"> used for agricultural in Tubas and Northern Valleys governorate annually.</t>
    </r>
  </si>
  <si>
    <r>
      <t>جدول 1: مؤشرات مختارة لإحصاءات المياه في فلسطين</t>
    </r>
    <r>
      <rPr>
        <b/>
        <vertAlign val="superscript"/>
        <sz val="11"/>
        <color theme="1"/>
        <rFont val="Simplified Arabic"/>
        <family val="1"/>
      </rPr>
      <t>(1)</t>
    </r>
    <r>
      <rPr>
        <b/>
        <sz val="11"/>
        <color theme="1"/>
        <rFont val="Simplified Arabic"/>
        <family val="1"/>
      </rPr>
      <t>، 2013 - 2023</t>
    </r>
  </si>
  <si>
    <r>
      <t>Table 1: Selected Indicators for Water Statistics in Palestine</t>
    </r>
    <r>
      <rPr>
        <b/>
        <vertAlign val="superscript"/>
        <sz val="11"/>
        <rFont val="Arial"/>
        <family val="2"/>
      </rPr>
      <t>(1)</t>
    </r>
    <r>
      <rPr>
        <b/>
        <sz val="11"/>
        <rFont val="Arial"/>
        <family val="2"/>
      </rPr>
      <t>, 2013 – 2023</t>
    </r>
  </si>
  <si>
    <r>
      <t>جدول 2: مؤشرات مختارة لإحصاءات المياه في الضفة الغربية</t>
    </r>
    <r>
      <rPr>
        <b/>
        <vertAlign val="superscript"/>
        <sz val="11"/>
        <color theme="1"/>
        <rFont val="Simplified Arabic"/>
        <family val="1"/>
      </rPr>
      <t>(1)</t>
    </r>
    <r>
      <rPr>
        <b/>
        <sz val="11"/>
        <color theme="1"/>
        <rFont val="Simplified Arabic"/>
        <family val="1"/>
      </rPr>
      <t>، 2013 - 2023</t>
    </r>
  </si>
  <si>
    <r>
      <t>Table 2: Selected Indicators for Water Statistics in the West Bank</t>
    </r>
    <r>
      <rPr>
        <b/>
        <vertAlign val="superscript"/>
        <sz val="11"/>
        <rFont val="Arial"/>
        <family val="2"/>
      </rPr>
      <t xml:space="preserve"> (1)</t>
    </r>
    <r>
      <rPr>
        <b/>
        <sz val="11"/>
        <rFont val="Arial"/>
        <family val="2"/>
      </rPr>
      <t>, 2013 – 2023</t>
    </r>
  </si>
  <si>
    <r>
      <t>جدول 4: كمية المياه المتاحة سنوياً في فلسطين</t>
    </r>
    <r>
      <rPr>
        <b/>
        <vertAlign val="superscript"/>
        <sz val="11"/>
        <color theme="1"/>
        <rFont val="Simplified Arabic"/>
        <family val="1"/>
      </rPr>
      <t>(1)</t>
    </r>
    <r>
      <rPr>
        <b/>
        <sz val="11"/>
        <color theme="1"/>
        <rFont val="Simplified Arabic"/>
        <family val="1"/>
      </rPr>
      <t xml:space="preserve"> حسب المنطقة والمصدر، 2023</t>
    </r>
  </si>
  <si>
    <r>
      <t>Table 4: Annual Available Water Quantity in Palestine</t>
    </r>
    <r>
      <rPr>
        <b/>
        <vertAlign val="superscript"/>
        <sz val="10.5"/>
        <rFont val="Arial"/>
        <family val="2"/>
      </rPr>
      <t>(1)</t>
    </r>
    <r>
      <rPr>
        <b/>
        <sz val="10.5"/>
        <rFont val="Arial"/>
        <family val="2"/>
      </rPr>
      <t xml:space="preserve"> by Region and Source, 2023</t>
    </r>
  </si>
  <si>
    <r>
      <t>جدول 5: عدد الآبار الجوفية وكمية المياه المضخوخة منها في فلسطين</t>
    </r>
    <r>
      <rPr>
        <b/>
        <vertAlign val="superscript"/>
        <sz val="12"/>
        <rFont val="Simplified Arabic"/>
        <family val="1"/>
      </rPr>
      <t xml:space="preserve">(1) </t>
    </r>
    <r>
      <rPr>
        <b/>
        <sz val="12"/>
        <rFont val="Simplified Arabic"/>
        <family val="1"/>
      </rPr>
      <t>حسب المحافظة ونوع الاستخدام، 2023</t>
    </r>
  </si>
  <si>
    <r>
      <t>Table 5: Number of Groundwater Wells and Quantity of Water Pumped  in Palestine</t>
    </r>
    <r>
      <rPr>
        <b/>
        <vertAlign val="superscript"/>
        <sz val="12"/>
        <rFont val="Calibri"/>
        <family val="2"/>
        <scheme val="minor"/>
      </rPr>
      <t>(1)</t>
    </r>
    <r>
      <rPr>
        <b/>
        <sz val="12"/>
        <rFont val="Calibri"/>
        <family val="2"/>
        <scheme val="minor"/>
      </rPr>
      <t xml:space="preserve"> by Governorate and Type of Used, 2023</t>
    </r>
  </si>
  <si>
    <r>
      <t>جدول 9: كمية المياه المزودة للقطاع المنزلي والمستهلكة والفاقد الكلي وعدد السكان وحصة الفرد اليومية في فلسطين والضفة الغربية</t>
    </r>
    <r>
      <rPr>
        <b/>
        <vertAlign val="superscript"/>
        <sz val="11"/>
        <color theme="1"/>
        <rFont val="Simplified Arabic"/>
        <family val="1"/>
      </rPr>
      <t>(1)</t>
    </r>
    <r>
      <rPr>
        <b/>
        <sz val="11"/>
        <color theme="1"/>
        <rFont val="Simplified Arabic"/>
        <family val="1"/>
      </rPr>
      <t xml:space="preserve"> حسب المحافظة، 2023</t>
    </r>
  </si>
  <si>
    <r>
      <t>Table 9: Quantity of Water Supply for Domestic Sector, Water Consumed, Total Losses, Population and Daily Consumption per Capita in Palestine and West Bank</t>
    </r>
    <r>
      <rPr>
        <b/>
        <vertAlign val="superscript"/>
        <sz val="11"/>
        <color theme="1"/>
        <rFont val="Arial"/>
        <family val="2"/>
      </rPr>
      <t>(1)</t>
    </r>
    <r>
      <rPr>
        <b/>
        <sz val="11"/>
        <color theme="1"/>
        <rFont val="Arial"/>
        <family val="2"/>
      </rPr>
      <t xml:space="preserve"> by Governorate, 2023</t>
    </r>
  </si>
  <si>
    <r>
      <t>جدول 8: كمية المياه المزودة للقطاع المنزلي في الضفة الغربية</t>
    </r>
    <r>
      <rPr>
        <b/>
        <vertAlign val="superscript"/>
        <sz val="11"/>
        <color theme="1"/>
        <rFont val="Simplified Arabic"/>
        <family val="1"/>
      </rPr>
      <t>(1)</t>
    </r>
    <r>
      <rPr>
        <b/>
        <sz val="11"/>
        <color theme="1"/>
        <rFont val="Simplified Arabic"/>
        <family val="1"/>
      </rPr>
      <t xml:space="preserve"> حسب المحافظة والسنة، 2012 - 2023</t>
    </r>
  </si>
  <si>
    <r>
      <t>Table 8: Quantity of Water Supply for Domestic Sector in the West Bank</t>
    </r>
    <r>
      <rPr>
        <b/>
        <vertAlign val="superscript"/>
        <sz val="11"/>
        <rFont val="Arial"/>
        <family val="2"/>
      </rPr>
      <t>(1)</t>
    </r>
    <r>
      <rPr>
        <b/>
        <sz val="11"/>
        <rFont val="Arial"/>
        <family val="2"/>
      </rPr>
      <t xml:space="preserve"> by Governorate and Year, 2012 - 2023</t>
    </r>
  </si>
  <si>
    <r>
      <t>جدول 11: كمية المياه المطلوبة والمزودة والمستهلكة وعدد السكان وكمية العجز في تغطية الإستخدام المنزلي في فلسطين والضفة الغربية</t>
    </r>
    <r>
      <rPr>
        <b/>
        <vertAlign val="superscript"/>
        <sz val="11"/>
        <color theme="1"/>
        <rFont val="Simplified Arabic"/>
        <family val="1"/>
      </rPr>
      <t>(1)</t>
    </r>
    <r>
      <rPr>
        <b/>
        <sz val="11"/>
        <color theme="1"/>
        <rFont val="Simplified Arabic"/>
        <family val="1"/>
      </rPr>
      <t xml:space="preserve"> حسب المحافظة، 2023</t>
    </r>
  </si>
  <si>
    <r>
      <t>Table 11: Needed, Supply and Consumed Quantities, Population and Deficit in Domestic Supply in Palestine and West Bank</t>
    </r>
    <r>
      <rPr>
        <b/>
        <vertAlign val="superscript"/>
        <sz val="11"/>
        <color theme="1"/>
        <rFont val="Arial"/>
        <family val="2"/>
      </rPr>
      <t>(1)</t>
    </r>
    <r>
      <rPr>
        <b/>
        <sz val="11"/>
        <color theme="1"/>
        <rFont val="Arial"/>
        <family val="2"/>
      </rPr>
      <t xml:space="preserve">
by Governorate, 2023</t>
    </r>
  </si>
  <si>
    <r>
      <t>جدول 13: المياه المستخرجة من آبار الاحواض الجوفية في الضفة الغربية</t>
    </r>
    <r>
      <rPr>
        <b/>
        <vertAlign val="superscript"/>
        <sz val="11"/>
        <color theme="1"/>
        <rFont val="Simplified Arabic"/>
        <family val="1"/>
      </rPr>
      <t>(1)</t>
    </r>
    <r>
      <rPr>
        <b/>
        <sz val="11"/>
        <color theme="1"/>
        <rFont val="Simplified Arabic"/>
        <family val="1"/>
      </rPr>
      <t xml:space="preserve"> حسب المحافظة، 2023</t>
    </r>
  </si>
  <si>
    <r>
      <t>Table 13: Water Produced per Basin in the West Bank</t>
    </r>
    <r>
      <rPr>
        <b/>
        <vertAlign val="superscript"/>
        <sz val="11"/>
        <rFont val="Arial"/>
        <family val="2"/>
      </rPr>
      <t>(1)</t>
    </r>
    <r>
      <rPr>
        <b/>
        <sz val="11"/>
        <rFont val="Arial"/>
        <family val="2"/>
      </rPr>
      <t xml:space="preserve"> by Governorate, 2023</t>
    </r>
  </si>
  <si>
    <t>2023*</t>
  </si>
  <si>
    <t>* يعود النقص في كميات المياه الى عدوان الاحتلال الاسرائيلي على قطاع غزة خلال الربع الاخير من العام 2023</t>
  </si>
  <si>
    <t>* The shortage in water quantities is due to the Israeli occupation's aggression on the Gaza Strip during the last quarter of 2023.</t>
  </si>
  <si>
    <t>قطاع غزة*</t>
  </si>
  <si>
    <t>Gaza Strip*</t>
  </si>
  <si>
    <r>
      <t xml:space="preserve"> قطاع غزة </t>
    </r>
    <r>
      <rPr>
        <b/>
        <vertAlign val="superscript"/>
        <sz val="9"/>
        <color theme="1"/>
        <rFont val="Simplified Arabic"/>
        <family val="1"/>
      </rPr>
      <t>(4)*</t>
    </r>
  </si>
  <si>
    <r>
      <t>Gaza Strip</t>
    </r>
    <r>
      <rPr>
        <b/>
        <vertAlign val="superscript"/>
        <sz val="9"/>
        <color rgb="FF000000"/>
        <rFont val="Arial"/>
        <family val="2"/>
      </rPr>
      <t>(4)*</t>
    </r>
  </si>
  <si>
    <t>* يعود النقص في كميات المياه الى عدوان الاحتلال الاسرائيلي على قطاع غزة خلال الربع الاخير من العام 2023.</t>
  </si>
  <si>
    <r>
      <rPr>
        <vertAlign val="superscript"/>
        <sz val="9"/>
        <color theme="1"/>
        <rFont val="Calibri"/>
        <family val="2"/>
        <scheme val="minor"/>
      </rPr>
      <t>(</t>
    </r>
    <r>
      <rPr>
        <vertAlign val="superscript"/>
        <sz val="9"/>
        <color theme="1"/>
        <rFont val="Arial"/>
        <family val="2"/>
      </rPr>
      <t>1</t>
    </r>
    <r>
      <rPr>
        <b/>
        <vertAlign val="superscript"/>
        <sz val="9"/>
        <color theme="1"/>
        <rFont val="Arial"/>
        <family val="2"/>
      </rPr>
      <t>)</t>
    </r>
    <r>
      <rPr>
        <sz val="9"/>
        <color theme="1"/>
        <rFont val="Arial"/>
        <family val="2"/>
      </rPr>
      <t xml:space="preserve"> Data exclude those parts of Jerusalem which were annexed by Israeli Occupation in 1967.</t>
    </r>
  </si>
  <si>
    <t>جدول 10: كمية المياه المزودة للقطاع المنزلي والمستهلكة وكمية الفاقد وعدد السكان وحصة الفرد اليومية في قطاع غزة* حسب المحافظة، 2023</t>
  </si>
  <si>
    <t>Table 10: Quantity of Water Supply for Domestic Sector, Water Consumed, Total Losses, Population and Daily Consumption per Capita in Gaza Strip* by Governorate, 2023</t>
  </si>
  <si>
    <t>جدول 12: كمية المياه المطلوبة والمزودة والمستهلكة وعدد السكان وكمية العجز في تغطية الإستخدام المنزلي في قطاع غزة* حسب المحافظة، 2023</t>
  </si>
  <si>
    <t>Table 12: Needed, Supply and Consumed Quantities, Population and Deficit in Domestic Supply in the Gaza Strip*
by Governorate, 2023</t>
  </si>
  <si>
    <t>جدول 14: المياه المستخرجة للاستخدام المنزلي من الحوض الساحلي في قطاع غزة* حسب المحافظة، 2023</t>
  </si>
  <si>
    <t>Table14: Water Produced for Domestic Use from the Coastal Aquifer in Gaza Strip* by Governorate, 2023</t>
  </si>
  <si>
    <t>كمية المياه المضخوخة للاستخدام المنزلي</t>
  </si>
  <si>
    <t>Quantity of Pumped Water used for Domestic</t>
  </si>
  <si>
    <r>
      <rPr>
        <vertAlign val="superscript"/>
        <sz val="9"/>
        <rFont val="Simplified Arabic"/>
        <family val="1"/>
      </rPr>
      <t xml:space="preserve">(4) </t>
    </r>
    <r>
      <rPr>
        <sz val="9"/>
        <rFont val="Simplified Arabic"/>
        <family val="1"/>
      </rPr>
      <t xml:space="preserve"> الكمية تشمل 6.9 مليون م</t>
    </r>
    <r>
      <rPr>
        <vertAlign val="superscript"/>
        <sz val="9"/>
        <rFont val="Simplified Arabic"/>
        <family val="1"/>
      </rPr>
      <t>3</t>
    </r>
    <r>
      <rPr>
        <sz val="9"/>
        <rFont val="Simplified Arabic"/>
        <family val="1"/>
      </rPr>
      <t xml:space="preserve">  للاستخدام الزراعي في محافظة طوباس والأغوار الشمالية سنوياً.                                             </t>
    </r>
  </si>
  <si>
    <r>
      <rPr>
        <vertAlign val="superscript"/>
        <sz val="9"/>
        <rFont val="Arial"/>
        <family val="2"/>
      </rPr>
      <t>(4)</t>
    </r>
    <r>
      <rPr>
        <sz val="9"/>
        <rFont val="Arial"/>
        <family val="2"/>
      </rPr>
      <t xml:space="preserve"> This includes 6.9 million m</t>
    </r>
    <r>
      <rPr>
        <vertAlign val="superscript"/>
        <sz val="9"/>
        <rFont val="Arial"/>
        <family val="2"/>
      </rPr>
      <t>3</t>
    </r>
    <r>
      <rPr>
        <sz val="9"/>
        <rFont val="Arial"/>
        <family val="2"/>
      </rPr>
      <t xml:space="preserve"> used for agricultural in Tubas and Northern Valleys governorate annually.</t>
    </r>
  </si>
  <si>
    <r>
      <rPr>
        <vertAlign val="superscript"/>
        <sz val="9"/>
        <color theme="1"/>
        <rFont val="Times New Roman"/>
        <family val="1"/>
      </rPr>
      <t>(5)</t>
    </r>
    <r>
      <rPr>
        <sz val="9"/>
        <color theme="1"/>
        <rFont val="Times New Roman"/>
        <family val="1"/>
      </rPr>
      <t xml:space="preserve"> الكمية تشمل 6.9 مليون م</t>
    </r>
    <r>
      <rPr>
        <vertAlign val="superscript"/>
        <sz val="9"/>
        <color theme="1"/>
        <rFont val="Times New Roman"/>
        <family val="1"/>
      </rPr>
      <t>3</t>
    </r>
    <r>
      <rPr>
        <sz val="9"/>
        <color theme="1"/>
        <rFont val="Times New Roman"/>
        <family val="1"/>
      </rPr>
      <t xml:space="preserve">  للاستخدام الزراعي في محافظة طوباس والأغوار الشمالية سنوياً.</t>
    </r>
  </si>
  <si>
    <r>
      <rPr>
        <vertAlign val="superscript"/>
        <sz val="9"/>
        <color theme="1"/>
        <rFont val="Arial"/>
        <family val="2"/>
      </rPr>
      <t>(5)</t>
    </r>
    <r>
      <rPr>
        <sz val="9"/>
        <color theme="1"/>
        <rFont val="Arial"/>
        <family val="2"/>
      </rPr>
      <t xml:space="preserve"> This includes 6.9 million m</t>
    </r>
    <r>
      <rPr>
        <vertAlign val="superscript"/>
        <sz val="9"/>
        <color theme="1"/>
        <rFont val="Arial"/>
        <family val="2"/>
      </rPr>
      <t>3</t>
    </r>
    <r>
      <rPr>
        <sz val="9"/>
        <color theme="1"/>
        <rFont val="Arial"/>
        <family val="2"/>
      </rPr>
      <t xml:space="preserve"> used for agricultural in Tubas and Northern Valleys governorate annually.</t>
    </r>
  </si>
  <si>
    <r>
      <rPr>
        <vertAlign val="superscript"/>
        <sz val="9"/>
        <color theme="1"/>
        <rFont val="Arial"/>
        <family val="2"/>
      </rPr>
      <t>(6)</t>
    </r>
    <r>
      <rPr>
        <sz val="9"/>
        <color theme="1"/>
        <rFont val="Arial"/>
        <family val="2"/>
      </rPr>
      <t xml:space="preserve"> The data for the years 2020-2021 has been modified due to the update of the data on the quantity of water purchased for these years from the Israeli Water Company.</t>
    </r>
  </si>
  <si>
    <r>
      <t>كمية المياه المشتراة من شركة المياه الاسرائيلية (ميكروت)</t>
    </r>
    <r>
      <rPr>
        <vertAlign val="superscript"/>
        <sz val="9"/>
        <rFont val="Simplified Arabic"/>
        <family val="1"/>
      </rPr>
      <t>(3)</t>
    </r>
  </si>
  <si>
    <r>
      <t>Annual Quantity of Water Purchased from Israeli Water Company (Mekorot)</t>
    </r>
    <r>
      <rPr>
        <vertAlign val="superscript"/>
        <sz val="9"/>
        <rFont val="Arial"/>
        <family val="2"/>
      </rPr>
      <t xml:space="preserve">(3) </t>
    </r>
  </si>
  <si>
    <r>
      <rPr>
        <vertAlign val="superscript"/>
        <sz val="9"/>
        <color theme="1"/>
        <rFont val="Arial"/>
        <family val="2"/>
      </rPr>
      <t>(3)</t>
    </r>
    <r>
      <rPr>
        <sz val="9"/>
        <color theme="1"/>
        <rFont val="Arial"/>
        <family val="2"/>
      </rPr>
      <t xml:space="preserve"> The data for the years 2020-2021 has been modified due to the update of the data on the quantity of water purchased for these years from the Israeli Water Company.</t>
    </r>
  </si>
  <si>
    <r>
      <t xml:space="preserve"> قطاع غزة</t>
    </r>
    <r>
      <rPr>
        <b/>
        <vertAlign val="superscript"/>
        <sz val="9"/>
        <rFont val="Simplified Arabic"/>
        <family val="1"/>
      </rPr>
      <t>(4)</t>
    </r>
    <r>
      <rPr>
        <b/>
        <sz val="9"/>
        <rFont val="Simplified Arabic"/>
        <family val="1"/>
      </rPr>
      <t>*</t>
    </r>
  </si>
  <si>
    <r>
      <t>Gaza Strip</t>
    </r>
    <r>
      <rPr>
        <b/>
        <vertAlign val="superscript"/>
        <sz val="9"/>
        <rFont val="Arial"/>
        <family val="2"/>
      </rPr>
      <t>(4)</t>
    </r>
    <r>
      <rPr>
        <b/>
        <sz val="9"/>
        <rFont val="Arial"/>
        <family val="2"/>
      </rPr>
      <t>*</t>
    </r>
  </si>
  <si>
    <r>
      <rPr>
        <vertAlign val="superscript"/>
        <sz val="9"/>
        <color theme="1"/>
        <rFont val="Calibri"/>
        <family val="2"/>
        <scheme val="minor"/>
      </rPr>
      <t>(4)</t>
    </r>
    <r>
      <rPr>
        <sz val="9"/>
        <color theme="1"/>
        <rFont val="Calibri"/>
        <family val="2"/>
        <scheme val="minor"/>
      </rPr>
      <t xml:space="preserve"> The data for the years 2020-2021 has been modified due to the update of the data on the quantity of water purchased for these years from the Israeli Water Company.</t>
    </r>
  </si>
  <si>
    <r>
      <rPr>
        <vertAlign val="superscript"/>
        <sz val="9"/>
        <color theme="1"/>
        <rFont val="Times New Roman"/>
        <family val="1"/>
      </rPr>
      <t>(6)</t>
    </r>
    <r>
      <rPr>
        <sz val="9"/>
        <color theme="1"/>
        <rFont val="Times New Roman"/>
        <family val="1"/>
      </rPr>
      <t xml:space="preserve"> تم تعديل البيانات للاعوام 2020-2021 بسبب تحديث بيانات كمية المياه المشتراه  لهذه الأعوام من شركة المياه الاسرائيلية.</t>
    </r>
  </si>
  <si>
    <r>
      <rPr>
        <vertAlign val="superscript"/>
        <sz val="9"/>
        <color theme="1"/>
        <rFont val="Times New Roman"/>
        <family val="1"/>
      </rPr>
      <t xml:space="preserve">(3) </t>
    </r>
    <r>
      <rPr>
        <sz val="9"/>
        <color theme="1"/>
        <rFont val="Times New Roman"/>
        <family val="1"/>
      </rPr>
      <t>تم تعديل البيانات للاعوام 2020-2021 بسبب تحديث بيانات كمية المياه المشتراه  لهذه الأعوام من شركة المياه الاسرائيلية.</t>
    </r>
  </si>
  <si>
    <r>
      <rPr>
        <vertAlign val="superscript"/>
        <sz val="9"/>
        <color theme="1"/>
        <rFont val="Simplified Arabic"/>
        <family val="1"/>
      </rPr>
      <t>(4)</t>
    </r>
    <r>
      <rPr>
        <sz val="9"/>
        <color theme="1"/>
        <rFont val="Simplified Arabic"/>
        <family val="1"/>
      </rPr>
      <t xml:space="preserve"> تم تعديل البيانات للاعوام 2020-2021 بسبب تحديث بيانات كمية المياه المشتراه  لهذه الأعوام من شركة المياه الاسرائيلية.</t>
    </r>
  </si>
  <si>
    <t xml:space="preserve">(2) البيانات تشمل المياه المشتراة من شركة المياه الاسرائيلية ميكروت وجيحون لقطاع غزة وتقدر 
بحوالي 6.4 مليون م3  </t>
  </si>
  <si>
    <t xml:space="preserve">(2) البيانات تشمل المياه المشتراة من ميكروت وجيحون لقطاع غزة وتقدر بحوالي 6.4 مليون م3  </t>
  </si>
  <si>
    <t xml:space="preserve">(1) أكثر من 90% من كمية المياه التي يتم ضخها من الحوض الساحلي سنويا لا تتوافق نوعية المياه فيها مع معايير منظمة الصحة العالمية.  البينانات تشمل المياه المشتراة من ميكروت وجيحون لقطاع غزة وتقدر بحوالي 4 مليون م3  </t>
  </si>
  <si>
    <t>(3) استخدمت محافظة أريحا والأغوار 3.5 مليون م3 من مياه نبع السلطان ونبع الديوك بما فيها الكميات المشتراة من شركة المياه الإسرائيلية "ميكروت وجيحون".</t>
  </si>
  <si>
    <t>(2) تشمل الكميات المضخوخة من الابار الواقعة ضمن أراضي دولة فلسطين والمسيطر عليها من قبل شركة المياه الإسرائيلية (ميكروت وجيحون).</t>
  </si>
  <si>
    <t xml:space="preserve">(2) عدد الآبار لا يشمل 45 بئر تقع داخل حدود الضفة الغربية وتخضع للسيطرة الإسرائيلية وتستخدمها شركة المياه الإسرائيلية (ميكروت وجيحون) في تزويد المستعمرات الإسرائيلية و تبيع منها للتجمعات الفلسطينية من خلال دائرة مياه الضفة الغربية وحسب التقديرات الأخيرة لا يقل انتاج هذه الابار عن 51 مليون م3   </t>
  </si>
  <si>
    <t>(2) Data include water purchased from  Israeli Water Company (Mekorot &amp; Hagihon) for 
Gaza Strip 6.4 million m3.</t>
  </si>
  <si>
    <t>(2) Data include water purchased from Mekorot &amp; Hagihon 6.4 million m3.</t>
  </si>
  <si>
    <t>(1) More than 90% of the water pumped from the coastal aquifer does not satisfy the water quality  standards of the World Health Organization.  This includes water purchased from Mekorot &amp; Hagihon (4 million m3).</t>
  </si>
  <si>
    <t>(3) Jericho and Al -Aghwar used 3.5 million m3  from Ein Sultan and  Dyouk spring in additition to water purchased from Israeli Water Company "Mekorot &amp; Hagihon"</t>
  </si>
  <si>
    <t xml:space="preserve">(2) Includes the pumped water from the wells which are located in the territories of the State of  Palestine and controlled by Israeli Water Company (Mekorot &amp; Hagihon). </t>
  </si>
  <si>
    <t>(2) The number of wells doesn't include 45 wells located in the West Bank and follow Israeli control. The Israeli Water Company (Mekorot &amp; Hagihon) uses them to supply Israeli settlements and sell to Palestinian localities through the West Bank Water Department, and according to last estimated, the production of these wells is no less than 51 million m3</t>
  </si>
  <si>
    <r>
      <t>كمية المياه المشتراة من شركة المياه الاسرائيلية (ميكروت وجيحون)</t>
    </r>
    <r>
      <rPr>
        <vertAlign val="superscript"/>
        <sz val="9"/>
        <rFont val="Simplified Arabic"/>
        <family val="1"/>
      </rPr>
      <t>(5)(6)</t>
    </r>
  </si>
  <si>
    <r>
      <t>Annual Quantity of Water Purchased from Israeli Water Company (Mekorot &amp; Hagihon)</t>
    </r>
    <r>
      <rPr>
        <vertAlign val="superscript"/>
        <sz val="9"/>
        <rFont val="Arial"/>
        <family val="2"/>
      </rPr>
      <t>(5)(6)</t>
    </r>
    <r>
      <rPr>
        <sz val="9"/>
        <rFont val="Arial"/>
        <family val="2"/>
      </rPr>
      <t xml:space="preserve"> </t>
    </r>
  </si>
  <si>
    <r>
      <t>كمية المياه المشتراة من شركة المياه الاسرائيلية (ميكروت وجيحون)</t>
    </r>
    <r>
      <rPr>
        <vertAlign val="superscript"/>
        <sz val="9"/>
        <rFont val="Simplified Arabic"/>
        <family val="1"/>
      </rPr>
      <t>(4)</t>
    </r>
    <r>
      <rPr>
        <sz val="9"/>
        <rFont val="Simplified Arabic"/>
        <family val="1"/>
      </rPr>
      <t xml:space="preserve"> </t>
    </r>
  </si>
  <si>
    <r>
      <t>Annual Quantity of Water Purchased from Israeli Water Company (Mekorot &amp; Hagihon)</t>
    </r>
    <r>
      <rPr>
        <vertAlign val="superscript"/>
        <sz val="9"/>
        <rFont val="Arial"/>
        <family val="2"/>
      </rPr>
      <t xml:space="preserve">(4) </t>
    </r>
  </si>
  <si>
    <r>
      <t>المياه المشتراة من شركة المياه الإسرائيلية (ميكروت وجيحون)</t>
    </r>
    <r>
      <rPr>
        <vertAlign val="superscript"/>
        <sz val="9"/>
        <rFont val="Simplified Arabic"/>
        <family val="1"/>
      </rPr>
      <t>(4)</t>
    </r>
  </si>
  <si>
    <r>
      <t>Purchased Water from Israeli Water Company (Mekorot &amp; Hagihon)</t>
    </r>
    <r>
      <rPr>
        <vertAlign val="superscript"/>
        <sz val="9"/>
        <rFont val="Arial"/>
        <family val="2"/>
      </rPr>
      <t>(4)</t>
    </r>
  </si>
  <si>
    <r>
      <t>جدول 7: كمية المياه المشتراة من شركة المياه الاسرائيلية (ميكروت وجيحون) في فلسطين</t>
    </r>
    <r>
      <rPr>
        <b/>
        <vertAlign val="superscript"/>
        <sz val="11"/>
        <color theme="1"/>
        <rFont val="Simplified Arabic"/>
        <family val="1"/>
      </rPr>
      <t>(1)</t>
    </r>
    <r>
      <rPr>
        <b/>
        <sz val="11"/>
        <color theme="1"/>
        <rFont val="Simplified Arabic"/>
        <family val="1"/>
      </rPr>
      <t xml:space="preserve"> حسب المحافظة والسنة، 2013-2023</t>
    </r>
  </si>
  <si>
    <r>
      <t>Table 7: Quantity of Water Purchased From Israeli Water Company (Mekorot &amp; Hagihon) in Palestine</t>
    </r>
    <r>
      <rPr>
        <b/>
        <vertAlign val="superscript"/>
        <sz val="11"/>
        <rFont val="Arial"/>
        <family val="2"/>
      </rPr>
      <t>(1)</t>
    </r>
    <r>
      <rPr>
        <b/>
        <sz val="11"/>
        <rFont val="Arial"/>
        <family val="2"/>
      </rPr>
      <t xml:space="preserve"> by Governorate 
and Year, 2013-2023</t>
    </r>
  </si>
  <si>
    <t xml:space="preserve"> فلسطين </t>
  </si>
  <si>
    <t>Palestine</t>
  </si>
  <si>
    <t xml:space="preserve"> رام الله والبيرة والقدس</t>
  </si>
  <si>
    <t>Ramallah &amp; Al-Bireh &amp; Jerusalem</t>
  </si>
  <si>
    <t xml:space="preserve"> الضفة الغربية</t>
  </si>
  <si>
    <t>West Bank</t>
  </si>
  <si>
    <t>West  Bank</t>
  </si>
  <si>
    <t>Ramallah &amp; Al-Bireh and Jerusalem</t>
  </si>
  <si>
    <t>Ramallah &amp; Al0Bireh and Jerusalem</t>
  </si>
  <si>
    <t>Jericho &amp; Al0Aghwar(4)</t>
  </si>
  <si>
    <r>
      <t>جدول 6: كمية التدفق السنوي للينابيع في الضفة الغربية</t>
    </r>
    <r>
      <rPr>
        <b/>
        <vertAlign val="superscript"/>
        <sz val="11"/>
        <color theme="1"/>
        <rFont val="Simplified Arabic"/>
        <family val="1"/>
      </rPr>
      <t>(1)</t>
    </r>
    <r>
      <rPr>
        <b/>
        <sz val="11"/>
        <color theme="1"/>
        <rFont val="Simplified Arabic"/>
        <family val="1"/>
      </rPr>
      <t xml:space="preserve"> حسب المحافظة والسنة، 201302023</t>
    </r>
  </si>
  <si>
    <r>
      <t>Table 6: Annual Discharge of Springs in the West Bank</t>
    </r>
    <r>
      <rPr>
        <b/>
        <vertAlign val="superscript"/>
        <sz val="11"/>
        <rFont val="Arial"/>
        <family val="2"/>
      </rPr>
      <t>(1)</t>
    </r>
    <r>
      <rPr>
        <b/>
        <sz val="11"/>
        <rFont val="Arial"/>
        <family val="2"/>
      </rPr>
      <t xml:space="preserve"> by Governorate and Year, 20130 2023</t>
    </r>
  </si>
  <si>
    <r>
      <t xml:space="preserve"> فلسطين</t>
    </r>
    <r>
      <rPr>
        <b/>
        <vertAlign val="superscript"/>
        <sz val="9"/>
        <rFont val="Simplified Arabic"/>
        <family val="1"/>
      </rPr>
      <t>(2)</t>
    </r>
  </si>
  <si>
    <r>
      <t>Palestine</t>
    </r>
    <r>
      <rPr>
        <b/>
        <vertAlign val="superscript"/>
        <sz val="9"/>
        <rFont val="Arial"/>
        <family val="2"/>
      </rPr>
      <t>(2)</t>
    </r>
  </si>
  <si>
    <t>الضفة الغربية</t>
  </si>
  <si>
    <t>رام الله والبيرة والقدس</t>
  </si>
  <si>
    <t xml:space="preserve">فلسطين </t>
  </si>
  <si>
    <r>
      <t>West Bank</t>
    </r>
    <r>
      <rPr>
        <b/>
        <vertAlign val="superscript"/>
        <sz val="9"/>
        <rFont val="Arial"/>
        <family val="2"/>
      </rPr>
      <t>(2)</t>
    </r>
  </si>
  <si>
    <r>
      <t xml:space="preserve">الضفة الغربية </t>
    </r>
    <r>
      <rPr>
        <b/>
        <vertAlign val="superscript"/>
        <sz val="9"/>
        <rFont val="Simplified Arabic"/>
        <family val="1"/>
      </rPr>
      <t>(2)</t>
    </r>
  </si>
  <si>
    <t xml:space="preserve"> فلسطين</t>
  </si>
  <si>
    <t>رام الله والبيرة و القدس</t>
  </si>
  <si>
    <t>المصدر: سلطة المياه الفلسطينية، 2023. نظام معلومات المياه.  رام الله، فلسطين.</t>
  </si>
  <si>
    <t>Source: Palestinian Water Authority, 2023.  Water Information System.  Ramallah, Palestine.</t>
  </si>
  <si>
    <t>Definitions:</t>
  </si>
  <si>
    <t>Water Supplied: It refers to quantity of water, which has been
distributed from its different resources after
collection and treatment for consumers
(industrial and commercial establishment,
irrigation utilities and public institutions).</t>
  </si>
  <si>
    <t>Consumed Water:  It refers to water withdrawn from groundwater
or a source of surface water for industrial,
domestic and irrigation purposes or for any other 
use.</t>
  </si>
  <si>
    <t>المياه الجوفية:  مصطلح يشير إلى مياه (عذبة أو قليلة الملوحة) متواجدة تحت سطح الأرض ( عادة في مستودعات المياه الجوفية) تزود الآبار والينابيع بالمياه.</t>
  </si>
  <si>
    <t>المياه المزودة:  مصطلح يشير إلى كمية المياه التي يتم توزيعها من مصادرها المختلفة بعد جمعها ومعالجتها إلى المستهلكين (المنشآت التجارية والصناعية، ومرافق الري والمؤسسات العامة).</t>
  </si>
  <si>
    <t xml:space="preserve">التعريفات: </t>
  </si>
  <si>
    <t xml:space="preserve">: </t>
  </si>
  <si>
    <t>المياه المستهلكة:  صطلح يشير إلى المياه المسحوبة من المياه الجوفية أو المحولة من مصدر للمياه السطحية لغرض الاستهلاك المنزلي أو الصناعي أو الري أو لشرب الماشية أو لأية استخدامات أخرى.</t>
  </si>
  <si>
    <t xml:space="preserve">Groundwater: It refers to water (fresh or brackish) beneath earth surface (usually in aquifers) supplying wells and springs.
</t>
  </si>
  <si>
    <t>Groundwater: It refers to water (fresh or brackish) beneath earth surface (usually in aquifers) supplying wells and springs.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</si>
</sst>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0.0"/>
    <numFmt numFmtId="166" formatCode="#,##0.0"/>
    <numFmt numFmtId="167" formatCode="\ General"/>
    <numFmt numFmtId="168" formatCode="_-* #,##0.0_-;_-* #,##0.0\-;_-* &quot;-&quot;?_-;_-@_-"/>
    <numFmt numFmtId="169" formatCode="_-* #,##0_-;_-* #,##0\-;_-* &quot;-&quot;??_-;_-@_-"/>
    <numFmt numFmtId="170" formatCode="#,##0.0;[Red]#,##0.0"/>
    <numFmt numFmtId="171" formatCode="0.0;[Red]0.0"/>
    <numFmt numFmtId="172" formatCode="###0"/>
    <numFmt numFmtId="173" formatCode="###0.0"/>
    <numFmt numFmtId="174" formatCode="#,##0_ ;\-#,##0\ "/>
    <numFmt numFmtId="175" formatCode="_-* #,##0_-;_-* #,##0\-;_-* &quot;-&quot;?_-;_-@_-"/>
    <numFmt numFmtId="176" formatCode="0;[Red]0"/>
  </numFmts>
  <fonts count="78" x14ac:knownFonts="1">
    <font>
      <sz val="10"/>
      <name val="Arial"/>
      <charset val="178"/>
    </font>
    <font>
      <sz val="11"/>
      <color theme="1"/>
      <name val="Calibri"/>
      <family val="2"/>
      <charset val="178"/>
      <scheme val="minor"/>
    </font>
    <font>
      <sz val="11"/>
      <color theme="1"/>
      <name val="Calibri"/>
      <family val="2"/>
      <scheme val="minor"/>
    </font>
    <font>
      <sz val="11"/>
      <color theme="1"/>
      <name val="Calibri"/>
      <family val="2"/>
      <scheme val="minor"/>
    </font>
    <font>
      <sz val="10"/>
      <name val="Arial"/>
      <family val="2"/>
    </font>
    <font>
      <sz val="10"/>
      <name val="Simplified Arabic"/>
      <family val="1"/>
    </font>
    <font>
      <sz val="10"/>
      <name val="Times New Roman"/>
      <family val="1"/>
    </font>
    <font>
      <b/>
      <sz val="9"/>
      <name val="Arial"/>
      <family val="2"/>
    </font>
    <font>
      <sz val="9"/>
      <name val="Arial"/>
      <family val="2"/>
    </font>
    <font>
      <vertAlign val="superscript"/>
      <sz val="9"/>
      <name val="Arial"/>
      <family val="2"/>
    </font>
    <font>
      <b/>
      <vertAlign val="superscript"/>
      <sz val="9"/>
      <name val="Arial"/>
      <family val="2"/>
    </font>
    <font>
      <b/>
      <sz val="11"/>
      <name val="Arial"/>
      <family val="2"/>
    </font>
    <font>
      <sz val="11"/>
      <name val="Arial"/>
      <family val="2"/>
    </font>
    <font>
      <b/>
      <sz val="11"/>
      <name val="Simplified Arabic"/>
      <family val="1"/>
    </font>
    <font>
      <sz val="11"/>
      <name val="Simplified Arabic"/>
      <family val="1"/>
    </font>
    <font>
      <sz val="9"/>
      <name val="Simplified Arabic"/>
      <family val="1"/>
    </font>
    <font>
      <vertAlign val="superscript"/>
      <sz val="9"/>
      <name val="Simplified Arabic"/>
      <family val="1"/>
    </font>
    <font>
      <b/>
      <sz val="9"/>
      <name val="Simplified Arabic"/>
      <family val="1"/>
    </font>
    <font>
      <b/>
      <vertAlign val="superscript"/>
      <sz val="9"/>
      <name val="Simplified Arabic"/>
      <family val="1"/>
    </font>
    <font>
      <sz val="9"/>
      <color indexed="10"/>
      <name val="Arial"/>
      <family val="2"/>
    </font>
    <font>
      <sz val="10"/>
      <name val="Arial"/>
      <family val="2"/>
    </font>
    <font>
      <sz val="10"/>
      <color indexed="10"/>
      <name val="MS Sans Serif"/>
      <family val="2"/>
      <charset val="178"/>
    </font>
    <font>
      <sz val="14"/>
      <color indexed="8"/>
      <name val="Traditional Arabic"/>
      <family val="1"/>
    </font>
    <font>
      <sz val="9"/>
      <name val="Times New Roman"/>
      <family val="1"/>
    </font>
    <font>
      <sz val="8.5"/>
      <name val="Simplified Arabic"/>
      <family val="1"/>
    </font>
    <font>
      <b/>
      <sz val="9"/>
      <name val="Calibri"/>
      <family val="2"/>
      <scheme val="minor"/>
    </font>
    <font>
      <sz val="9"/>
      <color rgb="FF000000"/>
      <name val="Arial"/>
      <family val="2"/>
    </font>
    <font>
      <b/>
      <sz val="9"/>
      <color theme="1"/>
      <name val="Arial"/>
      <family val="2"/>
    </font>
    <font>
      <b/>
      <sz val="10.5"/>
      <name val="Arial"/>
      <family val="2"/>
    </font>
    <font>
      <sz val="9"/>
      <color theme="1"/>
      <name val="Arial"/>
      <family val="2"/>
    </font>
    <font>
      <b/>
      <sz val="9"/>
      <color theme="1"/>
      <name val="Simplified Arabic"/>
      <family val="1"/>
    </font>
    <font>
      <vertAlign val="superscript"/>
      <sz val="9"/>
      <color theme="1"/>
      <name val="Arial"/>
      <family val="2"/>
    </font>
    <font>
      <b/>
      <vertAlign val="superscript"/>
      <sz val="11"/>
      <name val="Arial"/>
      <family val="2"/>
    </font>
    <font>
      <b/>
      <vertAlign val="superscript"/>
      <sz val="9"/>
      <color theme="1"/>
      <name val="Simplified Arabic"/>
      <family val="1"/>
    </font>
    <font>
      <sz val="9"/>
      <color rgb="FFFF0000"/>
      <name val="Arial"/>
      <family val="2"/>
    </font>
    <font>
      <sz val="11"/>
      <color rgb="FF006100"/>
      <name val="Calibri"/>
      <family val="2"/>
      <scheme val="minor"/>
    </font>
    <font>
      <sz val="11"/>
      <color rgb="FF9C6500"/>
      <name val="Calibri"/>
      <family val="2"/>
      <scheme val="minor"/>
    </font>
    <font>
      <b/>
      <sz val="11"/>
      <color theme="1"/>
      <name val="Arial"/>
      <family val="2"/>
    </font>
    <font>
      <b/>
      <sz val="11"/>
      <color theme="1"/>
      <name val="Simplified Arabic"/>
      <family val="1"/>
    </font>
    <font>
      <b/>
      <vertAlign val="superscript"/>
      <sz val="11"/>
      <color theme="1"/>
      <name val="Simplified Arabic"/>
      <family val="1"/>
    </font>
    <font>
      <b/>
      <sz val="11"/>
      <color rgb="FF006100"/>
      <name val="Simplified Arabic"/>
      <family val="1"/>
    </font>
    <font>
      <b/>
      <vertAlign val="superscript"/>
      <sz val="9"/>
      <color theme="1"/>
      <name val="Arial"/>
      <family val="2"/>
    </font>
    <font>
      <b/>
      <sz val="9"/>
      <color rgb="FFFF0000"/>
      <name val="Arial"/>
      <family val="2"/>
    </font>
    <font>
      <vertAlign val="superscript"/>
      <sz val="9"/>
      <color rgb="FFFF0000"/>
      <name val="Arial"/>
      <family val="2"/>
    </font>
    <font>
      <vertAlign val="superscript"/>
      <sz val="9"/>
      <color rgb="FFFF0000"/>
      <name val="Simplified Arabic"/>
      <family val="1"/>
    </font>
    <font>
      <sz val="9"/>
      <color rgb="FFFF0000"/>
      <name val="Simplified Arabic"/>
      <family val="1"/>
    </font>
    <font>
      <b/>
      <vertAlign val="superscript"/>
      <sz val="9"/>
      <color rgb="FFFF0000"/>
      <name val="Simplified Arabic"/>
      <family val="1"/>
    </font>
    <font>
      <b/>
      <vertAlign val="superscript"/>
      <sz val="9"/>
      <color rgb="FFFF0000"/>
      <name val="Arial"/>
      <family val="2"/>
    </font>
    <font>
      <sz val="11"/>
      <name val="Calibri"/>
      <family val="2"/>
    </font>
    <font>
      <b/>
      <sz val="13"/>
      <color indexed="56"/>
      <name val="Calibri"/>
      <family val="2"/>
    </font>
    <font>
      <vertAlign val="superscript"/>
      <sz val="12"/>
      <color theme="1"/>
      <name val="Times New Roman"/>
      <family val="1"/>
    </font>
    <font>
      <vertAlign val="superscript"/>
      <sz val="9"/>
      <color theme="1"/>
      <name val="Simplified Arabic"/>
      <family val="1"/>
    </font>
    <font>
      <sz val="9"/>
      <color theme="1"/>
      <name val="Simplified Arabic"/>
      <family val="1"/>
    </font>
    <font>
      <sz val="9"/>
      <color theme="1"/>
      <name val="Times New Roman"/>
      <family val="1"/>
    </font>
    <font>
      <vertAlign val="superscript"/>
      <sz val="9"/>
      <color theme="1"/>
      <name val="Times New Roman"/>
      <family val="1"/>
    </font>
    <font>
      <b/>
      <vertAlign val="superscript"/>
      <sz val="9"/>
      <name val="Calibri"/>
      <family val="2"/>
      <scheme val="minor"/>
    </font>
    <font>
      <b/>
      <i/>
      <sz val="10"/>
      <color indexed="56"/>
      <name val="Calibri"/>
      <family val="2"/>
      <scheme val="minor"/>
    </font>
    <font>
      <b/>
      <sz val="11"/>
      <color theme="1"/>
      <name val="Calibri"/>
      <family val="2"/>
      <scheme val="minor"/>
    </font>
    <font>
      <sz val="9"/>
      <name val="Calibri"/>
      <family val="2"/>
      <scheme val="minor"/>
    </font>
    <font>
      <vertAlign val="superscript"/>
      <sz val="9"/>
      <name val="Calibri"/>
      <family val="2"/>
      <scheme val="minor"/>
    </font>
    <font>
      <b/>
      <sz val="8"/>
      <name val="Simplified Arabic"/>
      <family val="1"/>
    </font>
    <font>
      <sz val="8"/>
      <name val="Simplified Arabic"/>
      <family val="1"/>
    </font>
    <font>
      <sz val="10"/>
      <name val="Arial"/>
      <family val="2"/>
    </font>
    <font>
      <sz val="9"/>
      <color theme="1"/>
      <name val="Calibri"/>
      <family val="2"/>
      <scheme val="minor"/>
    </font>
    <font>
      <vertAlign val="superscript"/>
      <sz val="9"/>
      <color theme="1"/>
      <name val="Calibri"/>
      <family val="2"/>
      <scheme val="minor"/>
    </font>
    <font>
      <b/>
      <sz val="12"/>
      <name val="Simplified Arabic"/>
      <family val="1"/>
    </font>
    <font>
      <b/>
      <sz val="12"/>
      <name val="Calibri"/>
      <family val="2"/>
      <scheme val="minor"/>
    </font>
    <font>
      <sz val="8"/>
      <name val="Arial"/>
      <family val="2"/>
    </font>
    <font>
      <vertAlign val="superscript"/>
      <sz val="8"/>
      <name val="Simplified Arabic"/>
      <family val="1"/>
    </font>
    <font>
      <sz val="8"/>
      <color rgb="FF000000"/>
      <name val="Arial"/>
      <family val="2"/>
    </font>
    <font>
      <vertAlign val="superscript"/>
      <sz val="8"/>
      <color rgb="FF000000"/>
      <name val="Arial"/>
      <family val="2"/>
    </font>
    <font>
      <b/>
      <sz val="9"/>
      <color rgb="FF000000"/>
      <name val="Arial"/>
      <family val="2"/>
    </font>
    <font>
      <b/>
      <vertAlign val="superscript"/>
      <sz val="9"/>
      <color rgb="FF000000"/>
      <name val="Arial"/>
      <family val="2"/>
    </font>
    <font>
      <b/>
      <vertAlign val="superscript"/>
      <sz val="10.5"/>
      <name val="Arial"/>
      <family val="2"/>
    </font>
    <font>
      <b/>
      <vertAlign val="superscript"/>
      <sz val="12"/>
      <name val="Simplified Arabic"/>
      <family val="1"/>
    </font>
    <font>
      <b/>
      <vertAlign val="superscript"/>
      <sz val="12"/>
      <name val="Calibri"/>
      <family val="2"/>
      <scheme val="minor"/>
    </font>
    <font>
      <b/>
      <vertAlign val="superscript"/>
      <sz val="11"/>
      <color theme="1"/>
      <name val="Arial"/>
      <family val="2"/>
    </font>
    <font>
      <b/>
      <sz val="10"/>
      <name val="Arial"/>
      <family val="2"/>
    </font>
  </fonts>
  <fills count="10">
    <fill>
      <patternFill patternType="none"/>
    </fill>
    <fill>
      <patternFill patternType="gray125"/>
    </fill>
    <fill>
      <patternFill patternType="solid">
        <fgColor indexed="13"/>
        <bgColor indexed="64"/>
      </patternFill>
    </fill>
    <fill>
      <patternFill patternType="solid">
        <fgColor indexed="52"/>
        <bgColor indexed="64"/>
      </patternFill>
    </fill>
    <fill>
      <patternFill patternType="solid">
        <fgColor indexed="45"/>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4" tint="0.79998168889431442"/>
        <bgColor theme="4" tint="0.79998168889431442"/>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style="thin">
        <color rgb="FFABABAB"/>
      </left>
      <right style="thin">
        <color rgb="FFABABAB"/>
      </right>
      <top style="thin">
        <color rgb="FFABABAB"/>
      </top>
      <bottom style="thin">
        <color rgb="FFABABAB"/>
      </bottom>
      <diagonal/>
    </border>
  </borders>
  <cellStyleXfs count="16">
    <xf numFmtId="0" fontId="0" fillId="0" borderId="0"/>
    <xf numFmtId="0" fontId="4" fillId="0" borderId="0"/>
    <xf numFmtId="0" fontId="35" fillId="6" borderId="0" applyNumberFormat="0" applyBorder="0" applyAlignment="0" applyProtection="0"/>
    <xf numFmtId="0" fontId="36" fillId="7" borderId="0" applyNumberFormat="0" applyBorder="0" applyAlignment="0" applyProtection="0"/>
    <xf numFmtId="0" fontId="49" fillId="0" borderId="16" applyNumberFormat="0" applyFill="0" applyAlignment="0" applyProtection="0"/>
    <xf numFmtId="0" fontId="4" fillId="0" borderId="0"/>
    <xf numFmtId="0" fontId="6" fillId="0" borderId="0"/>
    <xf numFmtId="0" fontId="3" fillId="0" borderId="0"/>
    <xf numFmtId="0" fontId="4" fillId="0" borderId="0"/>
    <xf numFmtId="164" fontId="4" fillId="0" borderId="0" applyFont="0" applyFill="0" applyBorder="0" applyAlignment="0" applyProtection="0"/>
    <xf numFmtId="164" fontId="6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4" fillId="0" borderId="0"/>
    <xf numFmtId="0" fontId="35" fillId="6" borderId="0" applyNumberFormat="0" applyBorder="0" applyAlignment="0" applyProtection="0"/>
  </cellStyleXfs>
  <cellXfs count="621">
    <xf numFmtId="0" fontId="0" fillId="0" borderId="0" xfId="0"/>
    <xf numFmtId="0" fontId="0" fillId="0" borderId="0" xfId="0" applyAlignment="1">
      <alignment vertical="center"/>
    </xf>
    <xf numFmtId="0" fontId="6" fillId="0" borderId="0" xfId="0" applyFont="1" applyAlignment="1">
      <alignment vertical="center"/>
    </xf>
    <xf numFmtId="0" fontId="6" fillId="0" borderId="0" xfId="1" applyFont="1" applyAlignment="1">
      <alignment vertical="center"/>
    </xf>
    <xf numFmtId="0" fontId="8" fillId="0" borderId="0" xfId="1" applyFont="1" applyAlignment="1">
      <alignment vertical="center"/>
    </xf>
    <xf numFmtId="0" fontId="7" fillId="0" borderId="0" xfId="1" applyFont="1" applyAlignment="1">
      <alignment vertical="center"/>
    </xf>
    <xf numFmtId="0" fontId="8" fillId="0" borderId="0" xfId="0" applyFont="1" applyAlignment="1">
      <alignment vertical="center"/>
    </xf>
    <xf numFmtId="0" fontId="7" fillId="0" borderId="1" xfId="0" applyFont="1" applyBorder="1" applyAlignment="1">
      <alignment horizontal="left" vertical="center" wrapText="1"/>
    </xf>
    <xf numFmtId="0" fontId="7" fillId="0" borderId="0" xfId="0" applyFont="1" applyAlignment="1">
      <alignment vertical="center"/>
    </xf>
    <xf numFmtId="0" fontId="8" fillId="0" borderId="2" xfId="0" applyFont="1" applyBorder="1" applyAlignment="1">
      <alignment horizontal="center" vertical="center" wrapText="1"/>
    </xf>
    <xf numFmtId="0" fontId="8" fillId="0" borderId="0" xfId="0" applyFont="1" applyAlignment="1">
      <alignment horizontal="left" vertical="center"/>
    </xf>
    <xf numFmtId="165" fontId="8" fillId="0" borderId="0" xfId="0" applyNumberFormat="1"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readingOrder="1"/>
    </xf>
    <xf numFmtId="0" fontId="8" fillId="0" borderId="4" xfId="0" applyFont="1" applyBorder="1" applyAlignment="1">
      <alignment vertical="center"/>
    </xf>
    <xf numFmtId="0" fontId="7" fillId="0" borderId="3" xfId="0" applyFont="1" applyBorder="1" applyAlignment="1">
      <alignment horizontal="center" vertical="center" wrapText="1"/>
    </xf>
    <xf numFmtId="0" fontId="12" fillId="0" borderId="0" xfId="1"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4" xfId="0" applyFont="1" applyBorder="1" applyAlignment="1">
      <alignment horizontal="right" vertical="center" readingOrder="2"/>
    </xf>
    <xf numFmtId="0" fontId="15" fillId="0" borderId="0" xfId="0" applyFont="1" applyAlignment="1">
      <alignment vertical="center"/>
    </xf>
    <xf numFmtId="0" fontId="5" fillId="0" borderId="0" xfId="0" applyFont="1" applyAlignment="1">
      <alignment vertical="center"/>
    </xf>
    <xf numFmtId="0" fontId="15" fillId="0" borderId="0" xfId="0" applyFont="1" applyAlignment="1">
      <alignment horizontal="right" vertical="center" readingOrder="2"/>
    </xf>
    <xf numFmtId="0" fontId="5" fillId="0" borderId="0" xfId="1" applyFont="1" applyAlignment="1">
      <alignment vertical="center"/>
    </xf>
    <xf numFmtId="0" fontId="15" fillId="0" borderId="5" xfId="0" applyFont="1" applyBorder="1" applyAlignment="1">
      <alignment horizontal="center" vertical="center" wrapText="1"/>
    </xf>
    <xf numFmtId="0" fontId="19" fillId="0" borderId="0" xfId="0" applyFont="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vertical="center"/>
    </xf>
    <xf numFmtId="0" fontId="8" fillId="0" borderId="3" xfId="0" applyFont="1" applyBorder="1" applyAlignment="1">
      <alignment vertical="center"/>
    </xf>
    <xf numFmtId="165" fontId="5" fillId="0" borderId="0" xfId="0" applyNumberFormat="1" applyFont="1" applyAlignment="1">
      <alignment vertical="center"/>
    </xf>
    <xf numFmtId="0" fontId="8" fillId="0" borderId="0" xfId="0" applyFont="1" applyAlignment="1">
      <alignment vertical="top"/>
    </xf>
    <xf numFmtId="0" fontId="5" fillId="0" borderId="0" xfId="0" applyFont="1" applyAlignment="1">
      <alignment horizontal="right" vertical="center"/>
    </xf>
    <xf numFmtId="0" fontId="20" fillId="0" borderId="0" xfId="0" applyFont="1" applyAlignment="1">
      <alignment vertical="center"/>
    </xf>
    <xf numFmtId="165" fontId="19" fillId="0" borderId="0" xfId="0" applyNumberFormat="1" applyFont="1" applyAlignment="1">
      <alignment vertical="center"/>
    </xf>
    <xf numFmtId="166" fontId="7" fillId="0" borderId="0" xfId="0" applyNumberFormat="1" applyFont="1" applyAlignment="1">
      <alignment vertical="center"/>
    </xf>
    <xf numFmtId="0" fontId="22" fillId="0" borderId="0" xfId="0" applyFont="1" applyAlignment="1">
      <alignment horizontal="center" wrapText="1"/>
    </xf>
    <xf numFmtId="2" fontId="7" fillId="0" borderId="0" xfId="0" applyNumberFormat="1" applyFont="1" applyAlignment="1">
      <alignment vertical="center"/>
    </xf>
    <xf numFmtId="165" fontId="13" fillId="0" borderId="0" xfId="0" applyNumberFormat="1" applyFont="1" applyAlignment="1">
      <alignment vertical="center"/>
    </xf>
    <xf numFmtId="165" fontId="11" fillId="0" borderId="0" xfId="0" applyNumberFormat="1" applyFont="1" applyAlignment="1">
      <alignment vertical="center"/>
    </xf>
    <xf numFmtId="165" fontId="20" fillId="0" borderId="0" xfId="0" applyNumberFormat="1" applyFont="1" applyAlignment="1">
      <alignment vertical="center"/>
    </xf>
    <xf numFmtId="0" fontId="0" fillId="0" borderId="0" xfId="0" quotePrefix="1"/>
    <xf numFmtId="0" fontId="8" fillId="0" borderId="0" xfId="0" applyFont="1" applyAlignment="1">
      <alignment vertical="center" wrapText="1"/>
    </xf>
    <xf numFmtId="165" fontId="21" fillId="4" borderId="0" xfId="0" quotePrefix="1" applyNumberFormat="1" applyFont="1" applyFill="1"/>
    <xf numFmtId="0" fontId="0" fillId="0" borderId="0" xfId="0" applyAlignment="1">
      <alignment horizontal="left"/>
    </xf>
    <xf numFmtId="0" fontId="15" fillId="0" borderId="0" xfId="1" applyFont="1" applyAlignment="1">
      <alignment vertical="center"/>
    </xf>
    <xf numFmtId="0" fontId="23" fillId="0" borderId="0" xfId="1" applyFont="1" applyAlignment="1">
      <alignment vertical="center"/>
    </xf>
    <xf numFmtId="166" fontId="0" fillId="0" borderId="0" xfId="0" applyNumberFormat="1"/>
    <xf numFmtId="0" fontId="14" fillId="5" borderId="0" xfId="1" applyFont="1" applyFill="1" applyAlignment="1">
      <alignment vertical="center"/>
    </xf>
    <xf numFmtId="0" fontId="17" fillId="0" borderId="10"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3" xfId="0" applyFont="1" applyBorder="1" applyAlignment="1">
      <alignment horizontal="left" vertical="center" indent="1"/>
    </xf>
    <xf numFmtId="0" fontId="8" fillId="0" borderId="4" xfId="0" applyFont="1" applyBorder="1" applyAlignment="1">
      <alignment horizontal="left" vertical="center" indent="1" readingOrder="1"/>
    </xf>
    <xf numFmtId="0" fontId="11" fillId="0" borderId="0" xfId="0" applyFont="1" applyAlignment="1">
      <alignment horizontal="left" vertical="center" wrapText="1" indent="2"/>
    </xf>
    <xf numFmtId="165" fontId="8" fillId="0" borderId="0" xfId="0" applyNumberFormat="1" applyFont="1" applyAlignment="1">
      <alignment horizontal="left" vertical="center" indent="2"/>
    </xf>
    <xf numFmtId="165" fontId="20" fillId="0" borderId="0" xfId="0" applyNumberFormat="1" applyFont="1" applyAlignment="1">
      <alignment horizontal="left" vertical="center" indent="2"/>
    </xf>
    <xf numFmtId="0" fontId="17" fillId="0" borderId="10" xfId="0" applyFont="1" applyBorder="1" applyAlignment="1">
      <alignment horizontal="center" vertical="center" wrapText="1" readingOrder="2"/>
    </xf>
    <xf numFmtId="166" fontId="7" fillId="0" borderId="0" xfId="0" applyNumberFormat="1" applyFont="1" applyAlignment="1">
      <alignment horizontal="right" vertical="top" indent="1"/>
    </xf>
    <xf numFmtId="0" fontId="7" fillId="0" borderId="5" xfId="0" applyFont="1" applyBorder="1" applyAlignment="1">
      <alignment horizontal="left" vertical="top" indent="1"/>
    </xf>
    <xf numFmtId="0" fontId="8" fillId="0" borderId="2" xfId="0" applyFont="1" applyBorder="1" applyAlignment="1">
      <alignment horizontal="left" vertical="top" indent="1"/>
    </xf>
    <xf numFmtId="0" fontId="15" fillId="0" borderId="2" xfId="1" applyFont="1" applyBorder="1" applyAlignment="1">
      <alignment horizontal="right" vertical="top" wrapText="1" indent="1"/>
    </xf>
    <xf numFmtId="0" fontId="17" fillId="0" borderId="2" xfId="0" applyFont="1" applyBorder="1" applyAlignment="1">
      <alignment horizontal="right" vertical="top" indent="1"/>
    </xf>
    <xf numFmtId="0" fontId="15" fillId="0" borderId="2" xfId="0" applyFont="1" applyBorder="1" applyAlignment="1">
      <alignment horizontal="right" vertical="top" indent="1"/>
    </xf>
    <xf numFmtId="166" fontId="8" fillId="0" borderId="0" xfId="0" applyNumberFormat="1" applyFont="1" applyAlignment="1">
      <alignment horizontal="right" vertical="top" indent="1"/>
    </xf>
    <xf numFmtId="0" fontId="8" fillId="0" borderId="11" xfId="0" applyFont="1" applyBorder="1" applyAlignment="1">
      <alignment horizontal="left" vertical="top" indent="1"/>
    </xf>
    <xf numFmtId="0" fontId="8" fillId="0" borderId="11" xfId="1" applyFont="1" applyBorder="1" applyAlignment="1">
      <alignment horizontal="left" vertical="top" indent="1"/>
    </xf>
    <xf numFmtId="49" fontId="15" fillId="0" borderId="2" xfId="0" applyNumberFormat="1" applyFont="1" applyBorder="1" applyAlignment="1">
      <alignment horizontal="right" vertical="top" indent="1"/>
    </xf>
    <xf numFmtId="0" fontId="8" fillId="0" borderId="2" xfId="1" applyFont="1" applyBorder="1" applyAlignment="1">
      <alignment horizontal="left" vertical="top" indent="1"/>
    </xf>
    <xf numFmtId="0" fontId="15" fillId="0" borderId="14" xfId="0" applyFont="1" applyBorder="1" applyAlignment="1">
      <alignment horizontal="right" vertical="top" indent="1"/>
    </xf>
    <xf numFmtId="0" fontId="8" fillId="0" borderId="14" xfId="0" applyFont="1" applyBorder="1" applyAlignment="1">
      <alignment horizontal="left" vertical="top" indent="1"/>
    </xf>
    <xf numFmtId="165" fontId="7" fillId="0" borderId="2" xfId="0" applyNumberFormat="1" applyFont="1" applyBorder="1" applyAlignment="1">
      <alignment vertical="center" wrapText="1"/>
    </xf>
    <xf numFmtId="165" fontId="17" fillId="0" borderId="14" xfId="0" applyNumberFormat="1" applyFont="1" applyBorder="1" applyAlignment="1">
      <alignment vertical="center"/>
    </xf>
    <xf numFmtId="165" fontId="7" fillId="0" borderId="14" xfId="0" applyNumberFormat="1" applyFont="1" applyBorder="1" applyAlignment="1">
      <alignment vertical="center" wrapText="1"/>
    </xf>
    <xf numFmtId="165" fontId="7" fillId="0" borderId="9" xfId="0" applyNumberFormat="1" applyFont="1" applyBorder="1" applyAlignment="1">
      <alignment horizontal="center" vertical="center" wrapText="1"/>
    </xf>
    <xf numFmtId="0" fontId="8" fillId="0" borderId="4" xfId="0" applyFont="1" applyBorder="1" applyAlignment="1">
      <alignment horizontal="left" vertical="center" readingOrder="1"/>
    </xf>
    <xf numFmtId="166" fontId="22" fillId="0" borderId="0" xfId="0" applyNumberFormat="1" applyFont="1" applyAlignment="1">
      <alignment horizontal="center" wrapText="1"/>
    </xf>
    <xf numFmtId="0" fontId="18" fillId="0" borderId="0" xfId="0" applyFont="1" applyAlignment="1">
      <alignment vertical="center" wrapText="1"/>
    </xf>
    <xf numFmtId="0" fontId="8" fillId="0" borderId="0" xfId="1" applyFont="1" applyAlignment="1">
      <alignment vertical="top" wrapText="1" readingOrder="1"/>
    </xf>
    <xf numFmtId="165" fontId="8" fillId="0" borderId="0" xfId="0" applyNumberFormat="1" applyFont="1" applyAlignment="1">
      <alignment horizontal="center" vertical="top" wrapText="1" readingOrder="1"/>
    </xf>
    <xf numFmtId="0" fontId="8" fillId="0" borderId="2" xfId="0" applyFont="1" applyBorder="1" applyAlignment="1">
      <alignment horizontal="left" vertical="top" wrapText="1" indent="1"/>
    </xf>
    <xf numFmtId="0" fontId="8" fillId="0" borderId="0" xfId="0" applyFont="1" applyAlignment="1">
      <alignment vertical="top" wrapText="1"/>
    </xf>
    <xf numFmtId="0" fontId="4" fillId="0" borderId="0" xfId="1"/>
    <xf numFmtId="0" fontId="8" fillId="0" borderId="0" xfId="0" applyFont="1" applyAlignment="1">
      <alignment horizontal="center" vertical="top" readingOrder="1"/>
    </xf>
    <xf numFmtId="165" fontId="8" fillId="0" borderId="0" xfId="0" applyNumberFormat="1" applyFont="1" applyAlignment="1">
      <alignment horizontal="left" vertical="top" wrapText="1" indent="1" readingOrder="1"/>
    </xf>
    <xf numFmtId="3" fontId="8" fillId="0" borderId="0" xfId="0" applyNumberFormat="1" applyFont="1" applyAlignment="1">
      <alignment horizontal="left" vertical="top" wrapText="1" indent="1" readingOrder="1"/>
    </xf>
    <xf numFmtId="166" fontId="26" fillId="0" borderId="0" xfId="0" applyNumberFormat="1" applyFont="1" applyAlignment="1">
      <alignment horizontal="left" vertical="top" wrapText="1" indent="1" readingOrder="1"/>
    </xf>
    <xf numFmtId="0" fontId="17" fillId="0" borderId="9" xfId="0" applyFont="1" applyBorder="1" applyAlignment="1">
      <alignment horizontal="center" vertical="center" wrapText="1" readingOrder="2"/>
    </xf>
    <xf numFmtId="0" fontId="7" fillId="0" borderId="4" xfId="0" applyFont="1" applyBorder="1" applyAlignment="1">
      <alignment horizontal="center" vertical="center" wrapText="1" readingOrder="1"/>
    </xf>
    <xf numFmtId="165" fontId="7" fillId="0" borderId="0" xfId="0" applyNumberFormat="1" applyFont="1" applyAlignment="1">
      <alignment horizontal="right" vertical="top" indent="1" readingOrder="1"/>
    </xf>
    <xf numFmtId="165" fontId="8" fillId="0" borderId="0" xfId="0" applyNumberFormat="1" applyFont="1" applyAlignment="1">
      <alignment horizontal="right" vertical="top" indent="1" readingOrder="1"/>
    </xf>
    <xf numFmtId="165" fontId="7" fillId="0" borderId="9" xfId="0" applyNumberFormat="1" applyFont="1" applyBorder="1" applyAlignment="1">
      <alignment horizontal="right" vertical="top" indent="1" readingOrder="1"/>
    </xf>
    <xf numFmtId="165" fontId="8" fillId="0" borderId="4" xfId="0" applyNumberFormat="1" applyFont="1" applyBorder="1" applyAlignment="1">
      <alignment horizontal="right" vertical="top" indent="1" readingOrder="1"/>
    </xf>
    <xf numFmtId="0" fontId="29" fillId="0" borderId="15" xfId="3" applyFont="1" applyFill="1" applyBorder="1" applyAlignment="1">
      <alignment horizontal="center" vertical="center" wrapText="1"/>
    </xf>
    <xf numFmtId="0" fontId="15" fillId="0" borderId="4" xfId="0" applyFont="1" applyBorder="1" applyAlignment="1">
      <alignment horizontal="right" vertical="top" indent="1" readingOrder="2"/>
    </xf>
    <xf numFmtId="0" fontId="8" fillId="0" borderId="0" xfId="0" applyFont="1" applyAlignment="1">
      <alignment horizontal="left" vertical="top" indent="1"/>
    </xf>
    <xf numFmtId="0" fontId="7" fillId="0" borderId="3" xfId="0" applyFont="1" applyBorder="1" applyAlignment="1">
      <alignment horizontal="right" vertical="center" wrapText="1" indent="1"/>
    </xf>
    <xf numFmtId="0" fontId="7" fillId="0" borderId="15" xfId="0" applyFont="1" applyBorder="1" applyAlignment="1">
      <alignment horizontal="center" vertical="center"/>
    </xf>
    <xf numFmtId="0" fontId="17" fillId="0" borderId="6" xfId="0" applyFont="1" applyBorder="1" applyAlignment="1">
      <alignment horizontal="right" vertical="center" wrapText="1" indent="1"/>
    </xf>
    <xf numFmtId="0" fontId="17" fillId="0" borderId="7" xfId="0" applyFont="1" applyBorder="1" applyAlignment="1">
      <alignment horizontal="right" vertical="center" indent="1"/>
    </xf>
    <xf numFmtId="0" fontId="15" fillId="0" borderId="8" xfId="0" applyFont="1" applyBorder="1" applyAlignment="1">
      <alignment horizontal="right" vertical="center" indent="1"/>
    </xf>
    <xf numFmtId="0" fontId="15" fillId="0" borderId="12" xfId="0" applyFont="1" applyBorder="1" applyAlignment="1">
      <alignment horizontal="right" vertical="center" indent="1"/>
    </xf>
    <xf numFmtId="0" fontId="7" fillId="0" borderId="10" xfId="0" applyFont="1" applyBorder="1" applyAlignment="1">
      <alignment horizontal="left" vertical="top" indent="1"/>
    </xf>
    <xf numFmtId="0" fontId="8" fillId="0" borderId="13" xfId="0" applyFont="1" applyBorder="1" applyAlignment="1">
      <alignment horizontal="left" vertical="top" indent="1"/>
    </xf>
    <xf numFmtId="165" fontId="8" fillId="0" borderId="8" xfId="0" applyNumberFormat="1" applyFont="1" applyBorder="1" applyAlignment="1">
      <alignment horizontal="right" vertical="top" indent="1" readingOrder="1"/>
    </xf>
    <xf numFmtId="49" fontId="15" fillId="0" borderId="8" xfId="0" applyNumberFormat="1" applyFont="1" applyBorder="1" applyAlignment="1">
      <alignment horizontal="right" vertical="top" indent="1"/>
    </xf>
    <xf numFmtId="0" fontId="15" fillId="0" borderId="8" xfId="0" applyFont="1" applyBorder="1" applyAlignment="1">
      <alignment horizontal="right" vertical="top" indent="1"/>
    </xf>
    <xf numFmtId="0" fontId="15" fillId="0" borderId="12" xfId="0" applyFont="1" applyBorder="1" applyAlignment="1">
      <alignment horizontal="right" vertical="top" indent="1"/>
    </xf>
    <xf numFmtId="165" fontId="7" fillId="0" borderId="7" xfId="0" applyNumberFormat="1" applyFont="1" applyBorder="1" applyAlignment="1">
      <alignment horizontal="right" vertical="top" indent="1" readingOrder="1"/>
    </xf>
    <xf numFmtId="165" fontId="8" fillId="0" borderId="12" xfId="0" applyNumberFormat="1" applyFont="1" applyBorder="1" applyAlignment="1">
      <alignment horizontal="right" vertical="top" indent="1" readingOrder="1"/>
    </xf>
    <xf numFmtId="165" fontId="8" fillId="0" borderId="11" xfId="0" applyNumberFormat="1" applyFont="1" applyBorder="1" applyAlignment="1">
      <alignment horizontal="right" vertical="top" indent="1" readingOrder="1"/>
    </xf>
    <xf numFmtId="0" fontId="7" fillId="0" borderId="0" xfId="0" applyFont="1" applyAlignment="1">
      <alignment horizontal="right" indent="1"/>
    </xf>
    <xf numFmtId="165" fontId="7" fillId="0" borderId="0" xfId="0" applyNumberFormat="1" applyFont="1" applyAlignment="1">
      <alignment horizontal="right" indent="1"/>
    </xf>
    <xf numFmtId="0" fontId="8" fillId="0" borderId="0" xfId="0" applyFont="1" applyAlignment="1">
      <alignment horizontal="right" vertical="top" indent="1"/>
    </xf>
    <xf numFmtId="0" fontId="8" fillId="0" borderId="0" xfId="0" applyFont="1" applyAlignment="1">
      <alignment horizontal="right" indent="1"/>
    </xf>
    <xf numFmtId="165" fontId="8" fillId="0" borderId="0" xfId="0" applyNumberFormat="1" applyFont="1" applyAlignment="1">
      <alignment horizontal="right" indent="1"/>
    </xf>
    <xf numFmtId="0" fontId="17" fillId="0" borderId="5" xfId="0" applyFont="1" applyBorder="1" applyAlignment="1">
      <alignment horizontal="right" vertical="center" indent="1" readingOrder="2"/>
    </xf>
    <xf numFmtId="0" fontId="15" fillId="0" borderId="2" xfId="0" applyFont="1" applyBorder="1" applyAlignment="1">
      <alignment horizontal="right" vertical="center" indent="1" readingOrder="2"/>
    </xf>
    <xf numFmtId="0" fontId="15" fillId="0" borderId="14" xfId="0" applyFont="1" applyBorder="1" applyAlignment="1">
      <alignment horizontal="right" vertical="center" indent="1" readingOrder="2"/>
    </xf>
    <xf numFmtId="0" fontId="8" fillId="0" borderId="4" xfId="0" applyFont="1" applyBorder="1" applyAlignment="1">
      <alignment horizontal="right" indent="1"/>
    </xf>
    <xf numFmtId="0" fontId="7" fillId="0" borderId="14" xfId="0" applyFont="1" applyBorder="1" applyAlignment="1">
      <alignment horizontal="center" vertical="center" wrapText="1" readingOrder="1"/>
    </xf>
    <xf numFmtId="0" fontId="34" fillId="8" borderId="0" xfId="0" applyFont="1" applyFill="1" applyAlignment="1">
      <alignment horizontal="right" vertical="top" indent="1"/>
    </xf>
    <xf numFmtId="165" fontId="34" fillId="8" borderId="0" xfId="0" applyNumberFormat="1" applyFont="1" applyFill="1" applyAlignment="1">
      <alignment horizontal="left" vertical="top" wrapText="1" indent="1" readingOrder="1"/>
    </xf>
    <xf numFmtId="165" fontId="34" fillId="8" borderId="0" xfId="0" applyNumberFormat="1" applyFont="1" applyFill="1" applyAlignment="1">
      <alignment horizontal="right" vertical="top" indent="1" readingOrder="1"/>
    </xf>
    <xf numFmtId="3" fontId="34" fillId="8" borderId="0" xfId="0" applyNumberFormat="1" applyFont="1" applyFill="1" applyAlignment="1">
      <alignment horizontal="left" vertical="top" wrapText="1" indent="1" readingOrder="1"/>
    </xf>
    <xf numFmtId="0" fontId="34" fillId="8" borderId="0" xfId="0" applyFont="1" applyFill="1" applyAlignment="1">
      <alignment vertical="center"/>
    </xf>
    <xf numFmtId="0" fontId="34" fillId="8" borderId="0" xfId="0" applyFont="1" applyFill="1" applyAlignment="1">
      <alignment horizontal="right" indent="1"/>
    </xf>
    <xf numFmtId="166" fontId="34" fillId="8" borderId="0" xfId="0" applyNumberFormat="1" applyFont="1" applyFill="1" applyAlignment="1">
      <alignment horizontal="left" vertical="top" wrapText="1" indent="1" readingOrder="1"/>
    </xf>
    <xf numFmtId="0" fontId="19" fillId="0" borderId="0" xfId="0" applyFont="1" applyAlignment="1">
      <alignment vertical="center" wrapText="1"/>
    </xf>
    <xf numFmtId="166" fontId="26" fillId="0" borderId="0" xfId="0" applyNumberFormat="1" applyFont="1" applyAlignment="1">
      <alignment horizontal="right" vertical="top" wrapText="1" indent="1" readingOrder="1"/>
    </xf>
    <xf numFmtId="0" fontId="17" fillId="0" borderId="0" xfId="0" applyFont="1" applyAlignment="1">
      <alignment horizontal="center" vertical="center" wrapText="1" readingOrder="2"/>
    </xf>
    <xf numFmtId="0" fontId="30"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applyFont="1" applyAlignment="1">
      <alignment horizontal="right" vertical="top" indent="1"/>
    </xf>
    <xf numFmtId="165" fontId="7" fillId="0" borderId="0" xfId="0" applyNumberFormat="1" applyFont="1" applyAlignment="1">
      <alignment horizontal="left" vertical="top" wrapText="1" indent="1" readingOrder="1"/>
    </xf>
    <xf numFmtId="3" fontId="7" fillId="0" borderId="0" xfId="0" applyNumberFormat="1" applyFont="1" applyAlignment="1">
      <alignment horizontal="left" vertical="top" wrapText="1" indent="1" readingOrder="1"/>
    </xf>
    <xf numFmtId="49" fontId="15" fillId="0" borderId="0" xfId="0" applyNumberFormat="1" applyFont="1" applyAlignment="1">
      <alignment horizontal="right" vertical="top" indent="1"/>
    </xf>
    <xf numFmtId="0" fontId="15" fillId="0" borderId="0" xfId="0" applyFont="1" applyAlignment="1">
      <alignment horizontal="right" vertical="top" indent="1"/>
    </xf>
    <xf numFmtId="0" fontId="48" fillId="0" borderId="0" xfId="0" applyFont="1" applyAlignment="1">
      <alignment wrapText="1"/>
    </xf>
    <xf numFmtId="165" fontId="8" fillId="0" borderId="0" xfId="0" applyNumberFormat="1" applyFont="1" applyAlignment="1">
      <alignment horizontal="right" vertical="top" indent="1"/>
    </xf>
    <xf numFmtId="166" fontId="34" fillId="0" borderId="9" xfId="0" applyNumberFormat="1" applyFont="1" applyBorder="1" applyAlignment="1">
      <alignment horizontal="left" vertical="top" wrapText="1"/>
    </xf>
    <xf numFmtId="0" fontId="17" fillId="0" borderId="3" xfId="0" applyFont="1" applyBorder="1" applyAlignment="1">
      <alignment horizontal="right" vertical="center" wrapText="1" indent="1"/>
    </xf>
    <xf numFmtId="0" fontId="15" fillId="0" borderId="10" xfId="0" applyFont="1" applyBorder="1" applyAlignment="1">
      <alignment horizontal="center" vertical="center" wrapText="1"/>
    </xf>
    <xf numFmtId="0" fontId="7" fillId="0" borderId="0" xfId="0" applyFont="1" applyAlignment="1">
      <alignment horizontal="center" vertical="center" readingOrder="1"/>
    </xf>
    <xf numFmtId="0" fontId="7" fillId="0" borderId="0" xfId="0" applyFont="1" applyAlignment="1">
      <alignment vertical="center" readingOrder="1"/>
    </xf>
    <xf numFmtId="165" fontId="7" fillId="0" borderId="0" xfId="0" applyNumberFormat="1" applyFont="1" applyAlignment="1">
      <alignment horizontal="right" vertical="top" indent="1"/>
    </xf>
    <xf numFmtId="0" fontId="8" fillId="0" borderId="0" xfId="0" applyFont="1" applyAlignment="1">
      <alignment horizontal="left" vertical="top" wrapText="1" readingOrder="1"/>
    </xf>
    <xf numFmtId="0" fontId="47" fillId="8" borderId="0" xfId="0" applyFont="1" applyFill="1" applyAlignment="1">
      <alignment horizontal="left" vertical="top" wrapText="1"/>
    </xf>
    <xf numFmtId="0" fontId="15" fillId="0" borderId="0" xfId="0" applyFont="1" applyAlignment="1">
      <alignment horizontal="right" wrapText="1" readingOrder="1"/>
    </xf>
    <xf numFmtId="0" fontId="27" fillId="0" borderId="15" xfId="3" applyFont="1" applyFill="1" applyBorder="1" applyAlignment="1">
      <alignment horizontal="center" vertical="center" wrapText="1"/>
    </xf>
    <xf numFmtId="165" fontId="17" fillId="0" borderId="7" xfId="0" applyNumberFormat="1" applyFont="1" applyBorder="1" applyAlignment="1">
      <alignment horizontal="right" vertical="top" indent="1"/>
    </xf>
    <xf numFmtId="165" fontId="15" fillId="0" borderId="8" xfId="0" applyNumberFormat="1" applyFont="1" applyBorder="1" applyAlignment="1">
      <alignment horizontal="right" vertical="top" indent="1"/>
    </xf>
    <xf numFmtId="165" fontId="15" fillId="0" borderId="12" xfId="0" applyNumberFormat="1" applyFont="1" applyBorder="1" applyAlignment="1">
      <alignment horizontal="right" vertical="top" indent="1"/>
    </xf>
    <xf numFmtId="0" fontId="29" fillId="0" borderId="0" xfId="0" applyFont="1" applyAlignment="1">
      <alignment horizontal="left" wrapText="1" readingOrder="1"/>
    </xf>
    <xf numFmtId="0" fontId="29" fillId="0" borderId="0" xfId="0" applyFont="1" applyAlignment="1">
      <alignment wrapText="1"/>
    </xf>
    <xf numFmtId="165" fontId="7" fillId="0" borderId="9" xfId="0" applyNumberFormat="1" applyFont="1" applyBorder="1" applyAlignment="1">
      <alignment horizontal="right" vertical="top" indent="1"/>
    </xf>
    <xf numFmtId="0" fontId="17" fillId="0" borderId="7" xfId="0" applyFont="1" applyBorder="1" applyAlignment="1">
      <alignment horizontal="right" vertical="top" indent="1"/>
    </xf>
    <xf numFmtId="0" fontId="8" fillId="0" borderId="11" xfId="0" applyFont="1" applyBorder="1" applyAlignment="1">
      <alignment horizontal="left" vertical="top" wrapText="1" indent="1"/>
    </xf>
    <xf numFmtId="0" fontId="7" fillId="0" borderId="9" xfId="0" applyFont="1" applyBorder="1" applyAlignment="1">
      <alignment horizontal="right" vertical="top" indent="1"/>
    </xf>
    <xf numFmtId="0" fontId="17" fillId="0" borderId="7" xfId="0" applyFont="1" applyBorder="1" applyAlignment="1">
      <alignment horizontal="right" vertical="center" indent="1" readingOrder="2"/>
    </xf>
    <xf numFmtId="0" fontId="15" fillId="0" borderId="8" xfId="0" applyFont="1" applyBorder="1" applyAlignment="1">
      <alignment horizontal="right" vertical="center" indent="1" readingOrder="2"/>
    </xf>
    <xf numFmtId="0" fontId="15" fillId="0" borderId="12" xfId="0" applyFont="1" applyBorder="1" applyAlignment="1">
      <alignment horizontal="right" vertical="center" indent="1" readingOrder="2"/>
    </xf>
    <xf numFmtId="0" fontId="7" fillId="0" borderId="10" xfId="0" applyFont="1" applyBorder="1" applyAlignment="1">
      <alignment horizontal="left" vertical="center" indent="1" readingOrder="2"/>
    </xf>
    <xf numFmtId="0" fontId="8" fillId="0" borderId="11" xfId="0" applyFont="1" applyBorder="1" applyAlignment="1">
      <alignment horizontal="left" vertical="center" indent="1" readingOrder="2"/>
    </xf>
    <xf numFmtId="0" fontId="26" fillId="0" borderId="11" xfId="0" applyFont="1" applyBorder="1" applyAlignment="1">
      <alignment horizontal="left" vertical="center" indent="1" readingOrder="2"/>
    </xf>
    <xf numFmtId="0" fontId="8" fillId="0" borderId="13" xfId="0" applyFont="1" applyBorder="1" applyAlignment="1">
      <alignment horizontal="left" vertical="center" indent="1" readingOrder="2"/>
    </xf>
    <xf numFmtId="0" fontId="7" fillId="0" borderId="0" xfId="0" applyFont="1" applyAlignment="1">
      <alignment horizontal="center" vertical="center" wrapText="1" readingOrder="1"/>
    </xf>
    <xf numFmtId="0" fontId="7" fillId="0" borderId="2" xfId="0" applyFont="1" applyBorder="1" applyAlignment="1">
      <alignment horizontal="center" vertical="center" wrapText="1" readingOrder="1"/>
    </xf>
    <xf numFmtId="0" fontId="0" fillId="0" borderId="0" xfId="0" applyAlignment="1">
      <alignment wrapText="1"/>
    </xf>
    <xf numFmtId="0" fontId="15" fillId="0" borderId="0" xfId="0" applyFont="1" applyAlignment="1">
      <alignment horizontal="right" vertical="center" wrapText="1"/>
    </xf>
    <xf numFmtId="0" fontId="8" fillId="0" borderId="0" xfId="0" applyFont="1" applyAlignment="1">
      <alignment horizontal="left" vertical="center" wrapText="1"/>
    </xf>
    <xf numFmtId="0" fontId="0" fillId="0" borderId="17" xfId="0" applyBorder="1" applyAlignment="1">
      <alignment wrapText="1"/>
    </xf>
    <xf numFmtId="0" fontId="4" fillId="0" borderId="0" xfId="0" applyFont="1" applyAlignment="1">
      <alignment wrapText="1"/>
    </xf>
    <xf numFmtId="0" fontId="7" fillId="0" borderId="3" xfId="0" applyFont="1" applyBorder="1" applyAlignment="1">
      <alignment vertical="center" wrapText="1"/>
    </xf>
    <xf numFmtId="0" fontId="0" fillId="0" borderId="3" xfId="0" applyBorder="1" applyAlignment="1">
      <alignment wrapText="1"/>
    </xf>
    <xf numFmtId="0" fontId="29" fillId="0" borderId="2" xfId="3" applyFont="1" applyFill="1" applyBorder="1" applyAlignment="1">
      <alignment horizontal="center" vertical="center" wrapText="1"/>
    </xf>
    <xf numFmtId="0" fontId="20" fillId="0" borderId="0" xfId="0" applyFont="1" applyAlignment="1">
      <alignment wrapText="1"/>
    </xf>
    <xf numFmtId="0" fontId="8" fillId="0" borderId="0" xfId="0" applyFont="1" applyAlignment="1">
      <alignment horizontal="center" vertical="center" wrapText="1" readingOrder="1"/>
    </xf>
    <xf numFmtId="165" fontId="8" fillId="0" borderId="0" xfId="0" applyNumberFormat="1" applyFont="1" applyAlignment="1">
      <alignment horizontal="center" vertical="center" wrapText="1" readingOrder="1"/>
    </xf>
    <xf numFmtId="3" fontId="0" fillId="0" borderId="0" xfId="0" applyNumberFormat="1" applyAlignment="1">
      <alignment wrapText="1"/>
    </xf>
    <xf numFmtId="3" fontId="56" fillId="0" borderId="16" xfId="4" applyNumberFormat="1" applyFont="1" applyFill="1" applyAlignment="1" applyProtection="1">
      <alignment vertical="center" wrapText="1"/>
    </xf>
    <xf numFmtId="166" fontId="7" fillId="0" borderId="0" xfId="0" applyNumberFormat="1" applyFont="1" applyAlignment="1">
      <alignment horizontal="right" vertical="center" wrapText="1" readingOrder="2"/>
    </xf>
    <xf numFmtId="0" fontId="7" fillId="0" borderId="0" xfId="0" applyFont="1" applyAlignment="1">
      <alignment vertical="center" wrapText="1"/>
    </xf>
    <xf numFmtId="0" fontId="29" fillId="0" borderId="0" xfId="3" applyFont="1" applyFill="1" applyBorder="1" applyAlignment="1">
      <alignment horizontal="center" vertical="center" wrapText="1"/>
    </xf>
    <xf numFmtId="166" fontId="8" fillId="0" borderId="0" xfId="1" applyNumberFormat="1" applyFont="1" applyAlignment="1">
      <alignment horizontal="center" vertical="center" wrapText="1"/>
    </xf>
    <xf numFmtId="0" fontId="8" fillId="0" borderId="11" xfId="0" applyFont="1" applyBorder="1" applyAlignment="1">
      <alignment horizontal="center" vertical="center" wrapText="1"/>
    </xf>
    <xf numFmtId="166" fontId="42" fillId="0" borderId="0" xfId="0" quotePrefix="1" applyNumberFormat="1" applyFont="1" applyAlignment="1">
      <alignment horizontal="right" vertical="top" indent="1"/>
    </xf>
    <xf numFmtId="0" fontId="29" fillId="0" borderId="5" xfId="3" applyFont="1" applyFill="1" applyBorder="1" applyAlignment="1">
      <alignment horizontal="center" vertical="center"/>
    </xf>
    <xf numFmtId="0" fontId="0" fillId="0" borderId="0" xfId="0" applyAlignment="1">
      <alignment vertical="top" wrapText="1" readingOrder="1"/>
    </xf>
    <xf numFmtId="0" fontId="17" fillId="0" borderId="2" xfId="0" applyFont="1" applyBorder="1" applyAlignment="1" applyProtection="1">
      <alignment horizontal="right" vertical="center" indent="1"/>
      <protection locked="0"/>
    </xf>
    <xf numFmtId="0" fontId="15" fillId="0" borderId="2" xfId="0" applyFont="1" applyBorder="1" applyAlignment="1" applyProtection="1">
      <alignment horizontal="right" vertical="center" indent="1"/>
      <protection locked="0"/>
    </xf>
    <xf numFmtId="0" fontId="15" fillId="0" borderId="14" xfId="0" applyFont="1" applyBorder="1" applyAlignment="1" applyProtection="1">
      <alignment horizontal="right" vertical="center" indent="1"/>
      <protection locked="0"/>
    </xf>
    <xf numFmtId="0" fontId="8" fillId="0" borderId="0" xfId="0" applyFont="1"/>
    <xf numFmtId="0" fontId="15" fillId="0" borderId="10" xfId="0" applyFont="1" applyBorder="1" applyAlignment="1">
      <alignment horizontal="center" vertical="center" wrapText="1" readingOrder="2"/>
    </xf>
    <xf numFmtId="0" fontId="15" fillId="0" borderId="5" xfId="0" applyFont="1" applyBorder="1" applyAlignment="1">
      <alignment horizontal="center" vertical="center" wrapText="1" readingOrder="2"/>
    </xf>
    <xf numFmtId="0" fontId="27" fillId="0" borderId="14" xfId="0" applyFont="1" applyBorder="1" applyAlignment="1">
      <alignment horizontal="center" vertical="center" wrapText="1"/>
    </xf>
    <xf numFmtId="0" fontId="11" fillId="8" borderId="0" xfId="0" applyFont="1" applyFill="1" applyAlignment="1">
      <alignment horizontal="center" vertical="center" wrapText="1"/>
    </xf>
    <xf numFmtId="0" fontId="17" fillId="8" borderId="5" xfId="0" applyFont="1" applyFill="1" applyBorder="1" applyAlignment="1">
      <alignment horizontal="center" vertical="center" wrapText="1" readingOrder="2"/>
    </xf>
    <xf numFmtId="0" fontId="7" fillId="8" borderId="14" xfId="0" applyFont="1" applyFill="1" applyBorder="1" applyAlignment="1">
      <alignment horizontal="center" vertical="center" wrapText="1"/>
    </xf>
    <xf numFmtId="166" fontId="0" fillId="8" borderId="0" xfId="0" applyNumberFormat="1" applyFill="1"/>
    <xf numFmtId="0" fontId="17" fillId="8" borderId="0" xfId="0" applyFont="1" applyFill="1" applyAlignment="1">
      <alignment horizontal="center" vertical="center" wrapText="1"/>
    </xf>
    <xf numFmtId="0" fontId="7" fillId="8" borderId="0" xfId="0" applyFont="1" applyFill="1" applyAlignment="1">
      <alignment horizontal="center" vertical="center" wrapText="1"/>
    </xf>
    <xf numFmtId="165" fontId="7" fillId="8" borderId="0" xfId="0" applyNumberFormat="1" applyFont="1" applyFill="1" applyAlignment="1">
      <alignment horizontal="right" vertical="top" indent="1" readingOrder="1"/>
    </xf>
    <xf numFmtId="165" fontId="8" fillId="8" borderId="0" xfId="0" applyNumberFormat="1" applyFont="1" applyFill="1" applyAlignment="1">
      <alignment horizontal="right" vertical="top" indent="1" readingOrder="1"/>
    </xf>
    <xf numFmtId="0" fontId="0" fillId="8" borderId="0" xfId="0" applyFill="1"/>
    <xf numFmtId="0" fontId="11" fillId="8" borderId="0" xfId="0" applyFont="1" applyFill="1" applyAlignment="1">
      <alignment horizontal="center" vertical="center" wrapText="1" readingOrder="1"/>
    </xf>
    <xf numFmtId="0" fontId="8" fillId="8" borderId="0" xfId="0" applyFont="1" applyFill="1" applyAlignment="1">
      <alignment vertical="center"/>
    </xf>
    <xf numFmtId="0" fontId="7" fillId="8" borderId="0" xfId="0" applyFont="1" applyFill="1" applyAlignment="1">
      <alignment horizontal="right" indent="1"/>
    </xf>
    <xf numFmtId="0" fontId="8" fillId="8" borderId="0" xfId="0" applyFont="1" applyFill="1" applyAlignment="1">
      <alignment horizontal="right" indent="1"/>
    </xf>
    <xf numFmtId="0" fontId="0" fillId="8" borderId="0" xfId="0" applyFill="1" applyAlignment="1">
      <alignment vertical="center"/>
    </xf>
    <xf numFmtId="165" fontId="8" fillId="0" borderId="0" xfId="0" applyNumberFormat="1" applyFont="1" applyAlignment="1" applyProtection="1">
      <alignment vertical="top"/>
      <protection locked="0"/>
    </xf>
    <xf numFmtId="0" fontId="7" fillId="0" borderId="11"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7" fillId="0" borderId="3" xfId="0" applyFont="1" applyBorder="1" applyAlignment="1">
      <alignment horizontal="left" vertical="center" wrapText="1" indent="1"/>
    </xf>
    <xf numFmtId="0" fontId="15" fillId="0" borderId="5" xfId="0" applyFont="1" applyBorder="1" applyAlignment="1">
      <alignment horizontal="right" vertical="top" wrapText="1" indent="1"/>
    </xf>
    <xf numFmtId="0" fontId="15" fillId="0" borderId="2" xfId="0" applyFont="1" applyBorder="1" applyAlignment="1">
      <alignment horizontal="right" vertical="top" wrapText="1" indent="1"/>
    </xf>
    <xf numFmtId="167" fontId="8" fillId="0" borderId="5" xfId="0" applyNumberFormat="1" applyFont="1" applyBorder="1" applyAlignment="1">
      <alignment horizontal="left" vertical="top" wrapText="1" indent="1"/>
    </xf>
    <xf numFmtId="167" fontId="8" fillId="0" borderId="2" xfId="0" applyNumberFormat="1" applyFont="1" applyBorder="1" applyAlignment="1">
      <alignment horizontal="left" vertical="top" wrapText="1" indent="1"/>
    </xf>
    <xf numFmtId="0" fontId="8" fillId="0" borderId="14" xfId="0" applyFont="1" applyBorder="1" applyAlignment="1">
      <alignment horizontal="left" vertical="top" wrapText="1" indent="1"/>
    </xf>
    <xf numFmtId="0" fontId="7" fillId="0" borderId="5" xfId="0" applyFont="1" applyBorder="1" applyAlignment="1">
      <alignment horizontal="center" vertical="center" wrapText="1" readingOrder="2"/>
    </xf>
    <xf numFmtId="165" fontId="0" fillId="0" borderId="0" xfId="0" applyNumberFormat="1"/>
    <xf numFmtId="0" fontId="8" fillId="0" borderId="7" xfId="0" applyFont="1" applyBorder="1" applyAlignment="1">
      <alignment horizontal="right" vertical="center" wrapText="1" indent="1" readingOrder="2"/>
    </xf>
    <xf numFmtId="0" fontId="8" fillId="0" borderId="8" xfId="0" applyFont="1" applyBorder="1" applyAlignment="1">
      <alignment horizontal="right" vertical="center" wrapText="1" indent="1" readingOrder="2"/>
    </xf>
    <xf numFmtId="0" fontId="8" fillId="0" borderId="12" xfId="0" applyFont="1" applyBorder="1" applyAlignment="1">
      <alignment horizontal="right" vertical="center" wrapText="1" indent="1" readingOrder="2"/>
    </xf>
    <xf numFmtId="0" fontId="29" fillId="0" borderId="5" xfId="0" applyFont="1" applyBorder="1" applyAlignment="1">
      <alignment horizontal="left" vertical="center" wrapText="1" indent="1" readingOrder="1"/>
    </xf>
    <xf numFmtId="0" fontId="29" fillId="0" borderId="2" xfId="0" applyFont="1" applyBorder="1" applyAlignment="1">
      <alignment horizontal="left" vertical="center" wrapText="1" indent="1" readingOrder="1"/>
    </xf>
    <xf numFmtId="0" fontId="29" fillId="0" borderId="14" xfId="0" applyFont="1" applyBorder="1" applyAlignment="1">
      <alignment horizontal="left" vertical="center" wrapText="1" indent="1"/>
    </xf>
    <xf numFmtId="165" fontId="8" fillId="0" borderId="4" xfId="0" applyNumberFormat="1" applyFont="1" applyBorder="1" applyAlignment="1">
      <alignment horizontal="right" vertical="center" indent="1"/>
    </xf>
    <xf numFmtId="0" fontId="8" fillId="0" borderId="0" xfId="0" applyFont="1" applyAlignment="1">
      <alignment horizontal="right" vertical="center" readingOrder="2"/>
    </xf>
    <xf numFmtId="0" fontId="7" fillId="0" borderId="3" xfId="0" applyFont="1" applyBorder="1" applyAlignment="1">
      <alignment vertical="center"/>
    </xf>
    <xf numFmtId="0" fontId="8" fillId="0" borderId="5" xfId="0" applyFont="1" applyBorder="1" applyAlignment="1">
      <alignment horizontal="center" vertical="center"/>
    </xf>
    <xf numFmtId="0" fontId="30" fillId="0" borderId="5" xfId="0" applyFont="1" applyBorder="1" applyAlignment="1">
      <alignment horizontal="center" vertical="center" wrapText="1"/>
    </xf>
    <xf numFmtId="165" fontId="0" fillId="0" borderId="0" xfId="0" applyNumberFormat="1" applyAlignment="1">
      <alignment wrapText="1"/>
    </xf>
    <xf numFmtId="0" fontId="8" fillId="0" borderId="14" xfId="0" applyFont="1" applyBorder="1" applyAlignment="1">
      <alignment horizontal="center" vertical="center" wrapText="1"/>
    </xf>
    <xf numFmtId="165" fontId="8" fillId="0" borderId="13" xfId="0" applyNumberFormat="1" applyFont="1" applyBorder="1" applyAlignment="1">
      <alignment horizontal="right" vertical="top" indent="1" readingOrder="1"/>
    </xf>
    <xf numFmtId="165" fontId="7" fillId="0" borderId="10" xfId="0" applyNumberFormat="1" applyFont="1" applyBorder="1" applyAlignment="1">
      <alignment horizontal="right" vertical="top" indent="1" readingOrder="1"/>
    </xf>
    <xf numFmtId="0" fontId="27" fillId="0" borderId="2" xfId="0" applyFont="1" applyBorder="1" applyAlignment="1">
      <alignment horizontal="center" vertical="center" wrapText="1"/>
    </xf>
    <xf numFmtId="165" fontId="8" fillId="0" borderId="0" xfId="0" applyNumberFormat="1" applyFont="1" applyAlignment="1">
      <alignment horizontal="right" vertical="center" indent="1"/>
    </xf>
    <xf numFmtId="165" fontId="8" fillId="5" borderId="9" xfId="0" applyNumberFormat="1" applyFont="1" applyFill="1" applyBorder="1" applyAlignment="1">
      <alignment horizontal="center" vertical="center" wrapText="1" readingOrder="1"/>
    </xf>
    <xf numFmtId="165" fontId="29" fillId="5" borderId="9" xfId="0" applyNumberFormat="1" applyFont="1" applyFill="1" applyBorder="1" applyAlignment="1">
      <alignment horizontal="center" vertical="center" wrapText="1" readingOrder="1"/>
    </xf>
    <xf numFmtId="0" fontId="8" fillId="5" borderId="9" xfId="0" applyFont="1" applyFill="1" applyBorder="1" applyAlignment="1">
      <alignment horizontal="center" vertical="center" wrapText="1"/>
    </xf>
    <xf numFmtId="165" fontId="8" fillId="5" borderId="9" xfId="0" applyNumberFormat="1" applyFont="1" applyFill="1" applyBorder="1" applyAlignment="1">
      <alignment horizontal="center" vertical="center" wrapText="1"/>
    </xf>
    <xf numFmtId="0" fontId="8" fillId="5" borderId="0" xfId="0" applyFont="1" applyFill="1" applyAlignment="1">
      <alignment horizontal="center" vertical="center" wrapText="1" readingOrder="1"/>
    </xf>
    <xf numFmtId="0" fontId="29" fillId="5" borderId="0" xfId="0" applyFont="1" applyFill="1" applyAlignment="1">
      <alignment horizontal="center" vertical="center" wrapText="1" readingOrder="1"/>
    </xf>
    <xf numFmtId="0" fontId="8" fillId="5" borderId="0" xfId="0" applyFont="1" applyFill="1" applyAlignment="1">
      <alignment horizontal="center" vertical="center" wrapText="1"/>
    </xf>
    <xf numFmtId="165" fontId="8" fillId="5" borderId="0" xfId="0" applyNumberFormat="1" applyFont="1" applyFill="1" applyAlignment="1">
      <alignment horizontal="center" vertical="center" wrapText="1"/>
    </xf>
    <xf numFmtId="165" fontId="8" fillId="5" borderId="0" xfId="0" applyNumberFormat="1" applyFont="1" applyFill="1" applyAlignment="1">
      <alignment horizontal="center" vertical="center" wrapText="1" readingOrder="1"/>
    </xf>
    <xf numFmtId="165" fontId="29" fillId="5" borderId="0" xfId="0" applyNumberFormat="1" applyFont="1" applyFill="1" applyAlignment="1">
      <alignment horizontal="center" vertical="center" wrapText="1" readingOrder="1"/>
    </xf>
    <xf numFmtId="166" fontId="8" fillId="5" borderId="0" xfId="0" applyNumberFormat="1" applyFont="1" applyFill="1" applyAlignment="1">
      <alignment horizontal="center" vertical="center" wrapText="1" readingOrder="2"/>
    </xf>
    <xf numFmtId="165" fontId="8" fillId="5" borderId="4" xfId="0" applyNumberFormat="1" applyFont="1" applyFill="1" applyBorder="1" applyAlignment="1">
      <alignment horizontal="center" vertical="center" wrapText="1" readingOrder="1"/>
    </xf>
    <xf numFmtId="165" fontId="29" fillId="5" borderId="4" xfId="0" applyNumberFormat="1" applyFont="1" applyFill="1" applyBorder="1" applyAlignment="1">
      <alignment horizontal="center" vertical="center" wrapText="1" readingOrder="1"/>
    </xf>
    <xf numFmtId="165" fontId="8" fillId="5" borderId="4" xfId="0" applyNumberFormat="1" applyFont="1" applyFill="1" applyBorder="1" applyAlignment="1">
      <alignment horizontal="center" vertical="center" wrapText="1"/>
    </xf>
    <xf numFmtId="0" fontId="7" fillId="0" borderId="10" xfId="0" applyFont="1" applyBorder="1" applyAlignment="1" applyProtection="1">
      <alignment horizontal="left" vertical="center" indent="1"/>
      <protection locked="0"/>
    </xf>
    <xf numFmtId="166" fontId="8" fillId="5" borderId="0" xfId="0" applyNumberFormat="1" applyFont="1" applyFill="1" applyAlignment="1">
      <alignment horizontal="right" vertical="center" wrapText="1" indent="1" readingOrder="2"/>
    </xf>
    <xf numFmtId="0" fontId="8" fillId="5" borderId="0" xfId="0" applyFont="1" applyFill="1" applyAlignment="1">
      <alignment horizontal="left" vertical="center" wrapText="1" indent="1" readingOrder="2"/>
    </xf>
    <xf numFmtId="165" fontId="8" fillId="5" borderId="9" xfId="0" applyNumberFormat="1" applyFont="1" applyFill="1" applyBorder="1" applyAlignment="1">
      <alignment horizontal="left" vertical="center" wrapText="1" indent="1" readingOrder="2"/>
    </xf>
    <xf numFmtId="165" fontId="29" fillId="5" borderId="9" xfId="0" applyNumberFormat="1" applyFont="1" applyFill="1" applyBorder="1" applyAlignment="1">
      <alignment horizontal="left" vertical="center" wrapText="1" indent="1" readingOrder="2"/>
    </xf>
    <xf numFmtId="165" fontId="8" fillId="5" borderId="0" xfId="0" applyNumberFormat="1" applyFont="1" applyFill="1" applyAlignment="1">
      <alignment horizontal="left" vertical="center" wrapText="1" indent="1" readingOrder="2"/>
    </xf>
    <xf numFmtId="0" fontId="29" fillId="5" borderId="0" xfId="0" applyFont="1" applyFill="1" applyAlignment="1">
      <alignment horizontal="left" vertical="center" wrapText="1" indent="1" readingOrder="2"/>
    </xf>
    <xf numFmtId="165" fontId="29" fillId="5" borderId="0" xfId="0" applyNumberFormat="1" applyFont="1" applyFill="1" applyAlignment="1">
      <alignment horizontal="left" vertical="center" wrapText="1" indent="1" readingOrder="2"/>
    </xf>
    <xf numFmtId="165" fontId="8" fillId="5" borderId="4" xfId="0" applyNumberFormat="1" applyFont="1" applyFill="1" applyBorder="1" applyAlignment="1">
      <alignment horizontal="left" vertical="center" wrapText="1" indent="1" readingOrder="2"/>
    </xf>
    <xf numFmtId="165" fontId="29" fillId="5" borderId="4" xfId="0" applyNumberFormat="1" applyFont="1" applyFill="1" applyBorder="1" applyAlignment="1">
      <alignment horizontal="left" vertical="center" wrapText="1" indent="1" readingOrder="2"/>
    </xf>
    <xf numFmtId="0" fontId="17" fillId="0" borderId="5" xfId="0" applyFont="1" applyBorder="1" applyAlignment="1">
      <alignment horizontal="right" vertical="top" indent="1"/>
    </xf>
    <xf numFmtId="166" fontId="7" fillId="0" borderId="9" xfId="0" applyNumberFormat="1" applyFont="1" applyBorder="1" applyAlignment="1">
      <alignment horizontal="right" vertical="center" indent="1"/>
    </xf>
    <xf numFmtId="166" fontId="8" fillId="0" borderId="0" xfId="0" applyNumberFormat="1" applyFont="1" applyAlignment="1">
      <alignment horizontal="right" vertical="center" indent="1"/>
    </xf>
    <xf numFmtId="166" fontId="8" fillId="0" borderId="11" xfId="0" applyNumberFormat="1" applyFont="1" applyBorder="1" applyAlignment="1">
      <alignment horizontal="right" vertical="center" indent="1"/>
    </xf>
    <xf numFmtId="166" fontId="8" fillId="0" borderId="13" xfId="0" applyNumberFormat="1" applyFont="1" applyBorder="1" applyAlignment="1">
      <alignment horizontal="right" vertical="center" indent="1"/>
    </xf>
    <xf numFmtId="166" fontId="7" fillId="0" borderId="7" xfId="0" applyNumberFormat="1" applyFont="1" applyBorder="1" applyAlignment="1">
      <alignment horizontal="right" vertical="center" indent="1"/>
    </xf>
    <xf numFmtId="165" fontId="7" fillId="0" borderId="9" xfId="0" applyNumberFormat="1" applyFont="1" applyBorder="1" applyAlignment="1">
      <alignment horizontal="right" vertical="center" indent="1"/>
    </xf>
    <xf numFmtId="165" fontId="7" fillId="0" borderId="10" xfId="0" applyNumberFormat="1" applyFont="1" applyBorder="1" applyAlignment="1">
      <alignment horizontal="right" vertical="center" indent="1"/>
    </xf>
    <xf numFmtId="165" fontId="8" fillId="0" borderId="11" xfId="0" applyNumberFormat="1" applyFont="1" applyBorder="1" applyAlignment="1">
      <alignment horizontal="right" vertical="center" indent="1"/>
    </xf>
    <xf numFmtId="165" fontId="8" fillId="0" borderId="13" xfId="0" applyNumberFormat="1" applyFont="1" applyBorder="1" applyAlignment="1">
      <alignment horizontal="right" vertical="center" indent="1"/>
    </xf>
    <xf numFmtId="169" fontId="7" fillId="0" borderId="9" xfId="10" applyNumberFormat="1" applyFont="1" applyFill="1" applyBorder="1" applyAlignment="1">
      <alignment horizontal="right" vertical="center" indent="1"/>
    </xf>
    <xf numFmtId="165" fontId="25" fillId="0" borderId="9" xfId="0" applyNumberFormat="1" applyFont="1" applyBorder="1" applyAlignment="1">
      <alignment horizontal="right" vertical="center" indent="1" readingOrder="2"/>
    </xf>
    <xf numFmtId="165" fontId="7" fillId="0" borderId="7" xfId="0" applyNumberFormat="1" applyFont="1" applyBorder="1" applyAlignment="1">
      <alignment horizontal="right" vertical="center" indent="1" readingOrder="1"/>
    </xf>
    <xf numFmtId="165" fontId="7" fillId="0" borderId="9" xfId="0" applyNumberFormat="1" applyFont="1" applyBorder="1" applyAlignment="1">
      <alignment horizontal="right" vertical="center" indent="1" readingOrder="1"/>
    </xf>
    <xf numFmtId="165" fontId="7" fillId="0" borderId="10" xfId="0" applyNumberFormat="1" applyFont="1" applyBorder="1" applyAlignment="1">
      <alignment horizontal="right" vertical="center" indent="1" readingOrder="1"/>
    </xf>
    <xf numFmtId="165" fontId="8" fillId="0" borderId="8" xfId="0" applyNumberFormat="1" applyFont="1" applyBorder="1" applyAlignment="1">
      <alignment horizontal="right" vertical="center" indent="1" readingOrder="1"/>
    </xf>
    <xf numFmtId="165" fontId="8" fillId="0" borderId="0" xfId="0" applyNumberFormat="1" applyFont="1" applyAlignment="1">
      <alignment horizontal="right" vertical="center" indent="1" readingOrder="1"/>
    </xf>
    <xf numFmtId="165" fontId="8" fillId="0" borderId="11" xfId="0" applyNumberFormat="1" applyFont="1" applyBorder="1" applyAlignment="1">
      <alignment horizontal="right" vertical="center" indent="1" readingOrder="1"/>
    </xf>
    <xf numFmtId="165" fontId="8" fillId="0" borderId="12" xfId="0" applyNumberFormat="1" applyFont="1" applyBorder="1" applyAlignment="1">
      <alignment horizontal="right" vertical="center" indent="1" readingOrder="1"/>
    </xf>
    <xf numFmtId="165" fontId="8" fillId="0" borderId="4" xfId="0" applyNumberFormat="1" applyFont="1" applyBorder="1" applyAlignment="1">
      <alignment horizontal="right" vertical="center" indent="1" readingOrder="1"/>
    </xf>
    <xf numFmtId="165" fontId="8" fillId="0" borderId="13" xfId="0" applyNumberFormat="1" applyFont="1" applyBorder="1" applyAlignment="1">
      <alignment horizontal="right" vertical="center" indent="1" readingOrder="1"/>
    </xf>
    <xf numFmtId="0" fontId="7" fillId="0" borderId="0" xfId="0" applyFont="1" applyAlignment="1">
      <alignment horizontal="right" vertical="center" indent="1" readingOrder="2"/>
    </xf>
    <xf numFmtId="165" fontId="7" fillId="0" borderId="0" xfId="0" applyNumberFormat="1" applyFont="1" applyAlignment="1">
      <alignment horizontal="right" vertical="center" indent="1" readingOrder="2"/>
    </xf>
    <xf numFmtId="0" fontId="8" fillId="0" borderId="0" xfId="0" applyFont="1" applyAlignment="1">
      <alignment horizontal="right" vertical="center" indent="1" readingOrder="2"/>
    </xf>
    <xf numFmtId="165" fontId="8" fillId="0" borderId="0" xfId="0" applyNumberFormat="1" applyFont="1" applyAlignment="1">
      <alignment horizontal="right" vertical="center" indent="1" readingOrder="2"/>
    </xf>
    <xf numFmtId="166" fontId="7" fillId="0" borderId="0" xfId="0" applyNumberFormat="1" applyFont="1" applyAlignment="1">
      <alignment horizontal="right" vertical="center" indent="1"/>
    </xf>
    <xf numFmtId="0" fontId="29" fillId="0" borderId="15" xfId="3" applyFont="1" applyFill="1" applyBorder="1" applyAlignment="1" applyProtection="1">
      <alignment horizontal="center" vertical="center" wrapText="1"/>
      <protection locked="0"/>
    </xf>
    <xf numFmtId="165" fontId="8" fillId="0" borderId="4" xfId="0" applyNumberFormat="1" applyFont="1" applyBorder="1" applyAlignment="1">
      <alignment horizontal="left" vertical="center" wrapText="1" indent="1" readingOrder="2"/>
    </xf>
    <xf numFmtId="0" fontId="57" fillId="9" borderId="0" xfId="0" applyFont="1" applyFill="1"/>
    <xf numFmtId="172" fontId="60" fillId="0" borderId="0" xfId="5" applyNumberFormat="1" applyFont="1" applyAlignment="1">
      <alignment horizontal="right" vertical="top" indent="1"/>
    </xf>
    <xf numFmtId="172" fontId="61" fillId="0" borderId="0" xfId="5" applyNumberFormat="1" applyFont="1" applyAlignment="1">
      <alignment horizontal="right" vertical="top" indent="1"/>
    </xf>
    <xf numFmtId="2" fontId="8" fillId="0" borderId="0" xfId="0" applyNumberFormat="1" applyFont="1" applyAlignment="1">
      <alignment vertical="center"/>
    </xf>
    <xf numFmtId="0" fontId="0" fillId="0" borderId="0" xfId="0" applyAlignment="1">
      <alignment horizontal="right"/>
    </xf>
    <xf numFmtId="169" fontId="0" fillId="0" borderId="0" xfId="10" applyNumberFormat="1" applyFont="1"/>
    <xf numFmtId="0" fontId="29" fillId="0" borderId="7" xfId="3" applyFont="1" applyFill="1" applyBorder="1" applyAlignment="1">
      <alignment horizontal="center" vertical="center"/>
    </xf>
    <xf numFmtId="0" fontId="0" fillId="0" borderId="15" xfId="0" applyBorder="1" applyAlignment="1">
      <alignment horizontal="right" vertical="center" readingOrder="2"/>
    </xf>
    <xf numFmtId="0" fontId="7" fillId="0" borderId="15" xfId="0" applyFont="1" applyBorder="1" applyAlignment="1">
      <alignment vertical="center"/>
    </xf>
    <xf numFmtId="0" fontId="0" fillId="0" borderId="15" xfId="0" applyBorder="1"/>
    <xf numFmtId="0" fontId="4" fillId="0" borderId="15" xfId="0" applyFont="1" applyBorder="1" applyAlignment="1">
      <alignment horizontal="right" vertical="center" readingOrder="2"/>
    </xf>
    <xf numFmtId="165" fontId="8" fillId="0" borderId="0" xfId="0" applyNumberFormat="1" applyFont="1" applyAlignment="1">
      <alignment vertical="center" wrapText="1"/>
    </xf>
    <xf numFmtId="166" fontId="12" fillId="0" borderId="0" xfId="0" applyNumberFormat="1" applyFont="1" applyAlignment="1">
      <alignment vertical="center"/>
    </xf>
    <xf numFmtId="3" fontId="12" fillId="0" borderId="0" xfId="0" applyNumberFormat="1" applyFont="1" applyAlignment="1">
      <alignment vertical="center"/>
    </xf>
    <xf numFmtId="0" fontId="7" fillId="0" borderId="5" xfId="0"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8" fillId="0" borderId="2" xfId="0" applyFont="1" applyBorder="1" applyAlignment="1">
      <alignment horizontal="left" vertical="center" wrapText="1" indent="1"/>
    </xf>
    <xf numFmtId="0" fontId="8" fillId="0" borderId="2" xfId="1" applyFont="1" applyBorder="1" applyAlignment="1">
      <alignment horizontal="left" vertical="center" indent="1"/>
    </xf>
    <xf numFmtId="0" fontId="7" fillId="0" borderId="3" xfId="0" applyFont="1" applyBorder="1" applyAlignment="1">
      <alignment horizontal="right" vertical="center" indent="1"/>
    </xf>
    <xf numFmtId="0" fontId="8" fillId="0" borderId="6" xfId="0" applyFont="1" applyBorder="1" applyAlignment="1">
      <alignment horizontal="center" vertical="center"/>
    </xf>
    <xf numFmtId="166" fontId="8" fillId="0" borderId="4" xfId="0" applyNumberFormat="1" applyFont="1" applyBorder="1" applyAlignment="1">
      <alignment horizontal="right" vertical="center" indent="1"/>
    </xf>
    <xf numFmtId="0" fontId="7" fillId="0" borderId="0" xfId="0" applyFont="1" applyAlignment="1">
      <alignment horizontal="right" vertical="center" indent="1"/>
    </xf>
    <xf numFmtId="0" fontId="8" fillId="0" borderId="15" xfId="0" applyFont="1" applyBorder="1" applyAlignment="1">
      <alignment horizontal="center" vertical="center"/>
    </xf>
    <xf numFmtId="0" fontId="7" fillId="0" borderId="10" xfId="0" applyFont="1" applyBorder="1" applyAlignment="1">
      <alignment horizontal="left" vertical="center" indent="1" readingOrder="1"/>
    </xf>
    <xf numFmtId="0" fontId="11" fillId="0" borderId="0" xfId="1" applyFont="1" applyAlignment="1">
      <alignment horizontal="center" vertical="center" wrapText="1"/>
    </xf>
    <xf numFmtId="0" fontId="69" fillId="0" borderId="4" xfId="12" applyFont="1" applyBorder="1" applyAlignment="1">
      <alignment horizontal="left" vertical="center" indent="1" readingOrder="2"/>
    </xf>
    <xf numFmtId="0" fontId="15" fillId="0" borderId="5" xfId="1" applyFont="1" applyBorder="1" applyAlignment="1">
      <alignment horizontal="center" vertical="center" wrapText="1"/>
    </xf>
    <xf numFmtId="0" fontId="58" fillId="0" borderId="14" xfId="1" applyFont="1" applyBorder="1" applyAlignment="1">
      <alignment horizontal="center" vertical="center" wrapText="1"/>
    </xf>
    <xf numFmtId="0" fontId="25" fillId="0" borderId="14" xfId="1" applyFont="1" applyBorder="1" applyAlignment="1">
      <alignment horizontal="center" vertical="center" wrapText="1"/>
    </xf>
    <xf numFmtId="172" fontId="71" fillId="0" borderId="0" xfId="12" applyNumberFormat="1" applyFont="1" applyAlignment="1">
      <alignment horizontal="right" vertical="center" indent="1"/>
    </xf>
    <xf numFmtId="173" fontId="71" fillId="0" borderId="11" xfId="12" applyNumberFormat="1" applyFont="1" applyBorder="1" applyAlignment="1">
      <alignment horizontal="right" vertical="center" indent="1"/>
    </xf>
    <xf numFmtId="0" fontId="71" fillId="0" borderId="11" xfId="12" applyFont="1" applyBorder="1" applyAlignment="1">
      <alignment horizontal="left" vertical="center" indent="1" readingOrder="1"/>
    </xf>
    <xf numFmtId="0" fontId="17" fillId="0" borderId="2" xfId="1" applyFont="1" applyBorder="1" applyAlignment="1">
      <alignment horizontal="right" vertical="center" indent="1"/>
    </xf>
    <xf numFmtId="165" fontId="27" fillId="0" borderId="0" xfId="12" applyNumberFormat="1" applyFont="1" applyAlignment="1">
      <alignment horizontal="right" vertical="top" indent="1" readingOrder="1"/>
    </xf>
    <xf numFmtId="0" fontId="15" fillId="0" borderId="2" xfId="1" applyFont="1" applyBorder="1" applyAlignment="1">
      <alignment horizontal="right" vertical="center" indent="1"/>
    </xf>
    <xf numFmtId="165" fontId="8" fillId="0" borderId="0" xfId="12" applyNumberFormat="1" applyFont="1" applyAlignment="1">
      <alignment horizontal="right" vertical="top" indent="1" readingOrder="1"/>
    </xf>
    <xf numFmtId="172" fontId="26" fillId="0" borderId="0" xfId="12" applyNumberFormat="1" applyFont="1" applyAlignment="1">
      <alignment horizontal="right" vertical="center" indent="1"/>
    </xf>
    <xf numFmtId="0" fontId="26" fillId="0" borderId="11" xfId="12" applyFont="1" applyBorder="1" applyAlignment="1">
      <alignment horizontal="left" vertical="center" indent="1" readingOrder="2"/>
    </xf>
    <xf numFmtId="0" fontId="26" fillId="0" borderId="11" xfId="12" applyFont="1" applyBorder="1" applyAlignment="1">
      <alignment horizontal="left" vertical="center" wrapText="1" indent="1" readingOrder="1"/>
    </xf>
    <xf numFmtId="170" fontId="8" fillId="0" borderId="0" xfId="12" applyNumberFormat="1" applyFont="1" applyAlignment="1">
      <alignment horizontal="right" vertical="top" indent="1" readingOrder="1"/>
    </xf>
    <xf numFmtId="0" fontId="26" fillId="0" borderId="11" xfId="12" applyFont="1" applyBorder="1" applyAlignment="1">
      <alignment horizontal="left" vertical="center" wrapText="1" indent="1" readingOrder="2"/>
    </xf>
    <xf numFmtId="0" fontId="15" fillId="0" borderId="2" xfId="1" applyFont="1" applyBorder="1" applyAlignment="1">
      <alignment horizontal="right" vertical="center" wrapText="1" indent="1"/>
    </xf>
    <xf numFmtId="166" fontId="8" fillId="0" borderId="0" xfId="14" applyNumberFormat="1" applyFont="1" applyAlignment="1">
      <alignment horizontal="right" vertical="top" indent="1"/>
    </xf>
    <xf numFmtId="0" fontId="71" fillId="0" borderId="13" xfId="12" applyFont="1" applyBorder="1" applyAlignment="1">
      <alignment horizontal="left" vertical="center" indent="1"/>
    </xf>
    <xf numFmtId="0" fontId="8" fillId="0" borderId="0" xfId="1" applyFont="1" applyAlignment="1">
      <alignment vertical="center" readingOrder="2"/>
    </xf>
    <xf numFmtId="0" fontId="4" fillId="0" borderId="0" xfId="1" applyAlignment="1">
      <alignment vertical="center"/>
    </xf>
    <xf numFmtId="173" fontId="71" fillId="0" borderId="10" xfId="12" applyNumberFormat="1" applyFont="1" applyBorder="1" applyAlignment="1">
      <alignment horizontal="right" vertical="center" indent="1"/>
    </xf>
    <xf numFmtId="166" fontId="8" fillId="5" borderId="0" xfId="0" applyNumberFormat="1" applyFont="1" applyFill="1" applyAlignment="1">
      <alignment horizontal="right" vertical="center" indent="1"/>
    </xf>
    <xf numFmtId="166" fontId="8" fillId="5" borderId="4" xfId="0" applyNumberFormat="1" applyFont="1" applyFill="1" applyBorder="1" applyAlignment="1">
      <alignment horizontal="right" vertical="center" indent="1"/>
    </xf>
    <xf numFmtId="166" fontId="8" fillId="5" borderId="8" xfId="0" applyNumberFormat="1" applyFont="1" applyFill="1" applyBorder="1" applyAlignment="1">
      <alignment horizontal="right" vertical="center" indent="1"/>
    </xf>
    <xf numFmtId="166" fontId="8" fillId="5" borderId="12" xfId="0" applyNumberFormat="1" applyFont="1" applyFill="1" applyBorder="1" applyAlignment="1">
      <alignment horizontal="right" vertical="center" indent="1"/>
    </xf>
    <xf numFmtId="174" fontId="0" fillId="0" borderId="0" xfId="0" applyNumberFormat="1"/>
    <xf numFmtId="0" fontId="17" fillId="0" borderId="8" xfId="1" applyFont="1" applyBorder="1" applyAlignment="1">
      <alignment horizontal="right" vertical="center" wrapText="1" indent="1"/>
    </xf>
    <xf numFmtId="173" fontId="71" fillId="0" borderId="9" xfId="12" applyNumberFormat="1" applyFont="1" applyBorder="1" applyAlignment="1">
      <alignment horizontal="right" vertical="center" indent="1"/>
    </xf>
    <xf numFmtId="165" fontId="7" fillId="0" borderId="0" xfId="0" applyNumberFormat="1" applyFont="1" applyAlignment="1">
      <alignment vertical="center"/>
    </xf>
    <xf numFmtId="173" fontId="71" fillId="0" borderId="0" xfId="12" applyNumberFormat="1" applyFont="1" applyAlignment="1">
      <alignment horizontal="right" vertical="center" indent="1"/>
    </xf>
    <xf numFmtId="0" fontId="15" fillId="0" borderId="14" xfId="0" applyFont="1" applyBorder="1" applyAlignment="1">
      <alignment horizontal="right" vertical="top" wrapText="1" indent="1"/>
    </xf>
    <xf numFmtId="172" fontId="71" fillId="0" borderId="7" xfId="12" applyNumberFormat="1" applyFont="1" applyBorder="1" applyAlignment="1">
      <alignment horizontal="right" vertical="center" indent="1"/>
    </xf>
    <xf numFmtId="0" fontId="17" fillId="0" borderId="8" xfId="0" applyFont="1" applyBorder="1" applyAlignment="1">
      <alignment horizontal="right" vertical="top" indent="1"/>
    </xf>
    <xf numFmtId="166" fontId="7" fillId="0" borderId="8" xfId="0" applyNumberFormat="1" applyFont="1" applyBorder="1" applyAlignment="1">
      <alignment horizontal="right" vertical="center" indent="1"/>
    </xf>
    <xf numFmtId="166" fontId="7" fillId="0" borderId="11" xfId="0" applyNumberFormat="1" applyFont="1" applyBorder="1" applyAlignment="1">
      <alignment horizontal="right" vertical="center" indent="1"/>
    </xf>
    <xf numFmtId="0" fontId="7" fillId="0" borderId="11" xfId="0" applyFont="1" applyBorder="1" applyAlignment="1">
      <alignment horizontal="left" vertical="top" indent="1"/>
    </xf>
    <xf numFmtId="173" fontId="60" fillId="0" borderId="0" xfId="5" applyNumberFormat="1" applyFont="1" applyAlignment="1">
      <alignment horizontal="right" vertical="top" indent="1"/>
    </xf>
    <xf numFmtId="165" fontId="7" fillId="0" borderId="8" xfId="0" applyNumberFormat="1" applyFont="1" applyBorder="1" applyAlignment="1">
      <alignment horizontal="right" vertical="top" indent="1" readingOrder="1"/>
    </xf>
    <xf numFmtId="165" fontId="7" fillId="0" borderId="11" xfId="0" applyNumberFormat="1" applyFont="1" applyBorder="1" applyAlignment="1">
      <alignment horizontal="right" vertical="top" indent="1" readingOrder="1"/>
    </xf>
    <xf numFmtId="0" fontId="7" fillId="0" borderId="2" xfId="0" applyFont="1" applyBorder="1" applyAlignment="1">
      <alignment horizontal="left" vertical="top" indent="1"/>
    </xf>
    <xf numFmtId="165" fontId="27" fillId="5" borderId="7" xfId="0" applyNumberFormat="1" applyFont="1" applyFill="1" applyBorder="1" applyAlignment="1">
      <alignment horizontal="right" vertical="center" indent="1" readingOrder="1"/>
    </xf>
    <xf numFmtId="165" fontId="27" fillId="5" borderId="9" xfId="0" applyNumberFormat="1" applyFont="1" applyFill="1" applyBorder="1" applyAlignment="1">
      <alignment horizontal="right" vertical="center" indent="1" readingOrder="1"/>
    </xf>
    <xf numFmtId="165" fontId="27" fillId="5" borderId="10" xfId="0" applyNumberFormat="1" applyFont="1" applyFill="1" applyBorder="1" applyAlignment="1">
      <alignment horizontal="right" vertical="center" indent="1" readingOrder="1"/>
    </xf>
    <xf numFmtId="0" fontId="29" fillId="5" borderId="8" xfId="0" applyFont="1" applyFill="1" applyBorder="1" applyAlignment="1">
      <alignment horizontal="right" vertical="center" indent="1" readingOrder="1"/>
    </xf>
    <xf numFmtId="165" fontId="29" fillId="5" borderId="0" xfId="0" applyNumberFormat="1" applyFont="1" applyFill="1" applyAlignment="1">
      <alignment horizontal="right" vertical="center" indent="1" readingOrder="1"/>
    </xf>
    <xf numFmtId="165" fontId="27" fillId="5" borderId="11" xfId="0" applyNumberFormat="1" applyFont="1" applyFill="1" applyBorder="1" applyAlignment="1">
      <alignment horizontal="right" vertical="center" indent="1" readingOrder="1"/>
    </xf>
    <xf numFmtId="165" fontId="8" fillId="5" borderId="4" xfId="0" applyNumberFormat="1" applyFont="1" applyFill="1" applyBorder="1" applyAlignment="1">
      <alignment horizontal="right" vertical="center" indent="1"/>
    </xf>
    <xf numFmtId="165" fontId="29" fillId="5" borderId="4" xfId="0" applyNumberFormat="1" applyFont="1" applyFill="1" applyBorder="1" applyAlignment="1">
      <alignment horizontal="right" vertical="center" indent="1" readingOrder="1"/>
    </xf>
    <xf numFmtId="165" fontId="27" fillId="5" borderId="13" xfId="0" applyNumberFormat="1" applyFont="1" applyFill="1" applyBorder="1" applyAlignment="1">
      <alignment horizontal="right" vertical="center" indent="1" readingOrder="1"/>
    </xf>
    <xf numFmtId="166" fontId="8" fillId="0" borderId="4" xfId="0" applyNumberFormat="1" applyFont="1" applyBorder="1" applyAlignment="1">
      <alignment horizontal="left" vertical="center" wrapText="1" indent="1"/>
    </xf>
    <xf numFmtId="0" fontId="30" fillId="0" borderId="12" xfId="15" applyFont="1" applyFill="1" applyBorder="1" applyAlignment="1">
      <alignment horizontal="right" vertical="center" indent="1"/>
    </xf>
    <xf numFmtId="168" fontId="8" fillId="0" borderId="4" xfId="12" applyNumberFormat="1" applyFont="1" applyBorder="1" applyAlignment="1">
      <alignment horizontal="right" vertical="center" indent="1" readingOrder="1"/>
    </xf>
    <xf numFmtId="3" fontId="7" fillId="0" borderId="9" xfId="0" applyNumberFormat="1" applyFont="1" applyBorder="1" applyAlignment="1">
      <alignment horizontal="right" vertical="center" indent="1"/>
    </xf>
    <xf numFmtId="3" fontId="25" fillId="0" borderId="0" xfId="6" applyNumberFormat="1" applyFont="1" applyAlignment="1">
      <alignment horizontal="right" vertical="center" indent="1"/>
    </xf>
    <xf numFmtId="3" fontId="8" fillId="0" borderId="0" xfId="0" applyNumberFormat="1" applyFont="1" applyAlignment="1">
      <alignment horizontal="right" vertical="center" indent="1"/>
    </xf>
    <xf numFmtId="3" fontId="8" fillId="0" borderId="4" xfId="0" applyNumberFormat="1" applyFont="1" applyBorder="1" applyAlignment="1">
      <alignment horizontal="right" vertical="center" indent="1"/>
    </xf>
    <xf numFmtId="3" fontId="7" fillId="0" borderId="0" xfId="0" applyNumberFormat="1" applyFont="1" applyAlignment="1">
      <alignment horizontal="right" vertical="center" indent="1"/>
    </xf>
    <xf numFmtId="171" fontId="7" fillId="0" borderId="10" xfId="0" applyNumberFormat="1" applyFont="1" applyBorder="1" applyAlignment="1">
      <alignment horizontal="right" vertical="center" indent="1" readingOrder="2"/>
    </xf>
    <xf numFmtId="171" fontId="7" fillId="0" borderId="11" xfId="0" applyNumberFormat="1" applyFont="1" applyBorder="1" applyAlignment="1">
      <alignment horizontal="right" vertical="center" indent="1" readingOrder="2"/>
    </xf>
    <xf numFmtId="171" fontId="7" fillId="0" borderId="13" xfId="0" applyNumberFormat="1" applyFont="1" applyBorder="1" applyAlignment="1">
      <alignment horizontal="right" vertical="center" indent="1" readingOrder="2"/>
    </xf>
    <xf numFmtId="173" fontId="71" fillId="0" borderId="13" xfId="12" applyNumberFormat="1" applyFont="1" applyBorder="1" applyAlignment="1">
      <alignment horizontal="right" vertical="center" indent="1"/>
    </xf>
    <xf numFmtId="168" fontId="7" fillId="0" borderId="4" xfId="12" applyNumberFormat="1" applyFont="1" applyBorder="1" applyAlignment="1">
      <alignment horizontal="right" vertical="center" indent="1" readingOrder="1"/>
    </xf>
    <xf numFmtId="167" fontId="8" fillId="0" borderId="10" xfId="0" applyNumberFormat="1" applyFont="1" applyBorder="1" applyAlignment="1">
      <alignment horizontal="left" vertical="top" wrapText="1" indent="1"/>
    </xf>
    <xf numFmtId="167" fontId="8" fillId="0" borderId="11" xfId="0" applyNumberFormat="1" applyFont="1" applyBorder="1" applyAlignment="1">
      <alignment horizontal="left" vertical="top" wrapText="1" indent="1"/>
    </xf>
    <xf numFmtId="0" fontId="8" fillId="0" borderId="13" xfId="0" applyFont="1" applyBorder="1" applyAlignment="1">
      <alignment horizontal="left" vertical="top" wrapText="1" indent="1"/>
    </xf>
    <xf numFmtId="166" fontId="8" fillId="5" borderId="0" xfId="0" applyNumberFormat="1" applyFont="1" applyFill="1" applyBorder="1" applyAlignment="1">
      <alignment horizontal="center" vertical="center" wrapText="1" readingOrder="2"/>
    </xf>
    <xf numFmtId="0" fontId="0" fillId="0" borderId="0" xfId="0" applyNumberFormat="1"/>
    <xf numFmtId="0" fontId="0" fillId="0" borderId="0" xfId="0"/>
    <xf numFmtId="0" fontId="8" fillId="0" borderId="9" xfId="0" applyFont="1" applyFill="1" applyBorder="1" applyAlignment="1">
      <alignment vertical="center" readingOrder="1"/>
    </xf>
    <xf numFmtId="0" fontId="8" fillId="0" borderId="0" xfId="0" applyFont="1" applyFill="1" applyBorder="1" applyAlignment="1">
      <alignment vertical="center" readingOrder="1"/>
    </xf>
    <xf numFmtId="0" fontId="8" fillId="0" borderId="4" xfId="0" applyFont="1" applyFill="1" applyBorder="1" applyAlignment="1">
      <alignment vertical="center" readingOrder="1"/>
    </xf>
    <xf numFmtId="165" fontId="4" fillId="0" borderId="0" xfId="0" applyNumberFormat="1" applyFont="1" applyAlignment="1">
      <alignment wrapText="1"/>
    </xf>
    <xf numFmtId="0" fontId="17" fillId="0" borderId="15" xfId="0" applyFont="1" applyBorder="1" applyAlignment="1">
      <alignment horizontal="center" vertical="center"/>
    </xf>
    <xf numFmtId="0" fontId="8" fillId="0" borderId="0" xfId="0" quotePrefix="1" applyFont="1"/>
    <xf numFmtId="165" fontId="4" fillId="0" borderId="0" xfId="0" applyNumberFormat="1" applyFont="1"/>
    <xf numFmtId="165" fontId="4" fillId="0" borderId="0" xfId="0" applyNumberFormat="1" applyFont="1" applyAlignment="1">
      <alignment vertical="center"/>
    </xf>
    <xf numFmtId="0" fontId="40" fillId="0" borderId="0" xfId="2" applyFont="1" applyFill="1" applyBorder="1" applyAlignment="1">
      <alignment horizontal="center" vertical="center" wrapText="1"/>
    </xf>
    <xf numFmtId="0" fontId="11" fillId="0" borderId="0" xfId="0" applyFont="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17" fillId="0" borderId="5" xfId="1" applyFont="1" applyBorder="1" applyAlignment="1">
      <alignment horizontal="center" vertical="center" wrapText="1"/>
    </xf>
    <xf numFmtId="0" fontId="16" fillId="0" borderId="0" xfId="0" applyFont="1" applyAlignment="1">
      <alignment horizontal="right" vertical="top" wrapText="1" readingOrder="2"/>
    </xf>
    <xf numFmtId="0" fontId="15" fillId="0" borderId="0" xfId="0" applyFont="1" applyAlignment="1">
      <alignment horizontal="right" vertical="top" readingOrder="2"/>
    </xf>
    <xf numFmtId="0" fontId="15" fillId="0" borderId="0" xfId="0" applyFont="1" applyAlignment="1">
      <alignment horizontal="right" vertical="top" wrapText="1" readingOrder="2"/>
    </xf>
    <xf numFmtId="0" fontId="8" fillId="0" borderId="0" xfId="0" applyFont="1" applyAlignment="1">
      <alignment horizontal="left" vertical="top" wrapText="1"/>
    </xf>
    <xf numFmtId="0" fontId="11" fillId="0" borderId="0" xfId="0" applyFont="1" applyAlignment="1">
      <alignment horizontal="center" vertical="center" wrapText="1" readingOrder="1"/>
    </xf>
    <xf numFmtId="165" fontId="11" fillId="0" borderId="0" xfId="0" applyNumberFormat="1" applyFont="1" applyAlignment="1">
      <alignment horizontal="center" vertical="center" wrapText="1"/>
    </xf>
    <xf numFmtId="165" fontId="7" fillId="0" borderId="5" xfId="0" applyNumberFormat="1" applyFont="1" applyBorder="1" applyAlignment="1">
      <alignment horizontal="center" vertical="center" wrapText="1"/>
    </xf>
    <xf numFmtId="0" fontId="15" fillId="0" borderId="0" xfId="0" applyFont="1" applyAlignment="1">
      <alignment horizontal="right" vertical="top" wrapText="1"/>
    </xf>
    <xf numFmtId="0" fontId="17" fillId="0" borderId="5" xfId="0" applyFont="1" applyBorder="1" applyAlignment="1">
      <alignment horizontal="center" vertical="center" wrapText="1" readingOrder="2"/>
    </xf>
    <xf numFmtId="166" fontId="8" fillId="0" borderId="0" xfId="0" applyNumberFormat="1" applyFont="1" applyAlignment="1">
      <alignment vertical="center"/>
    </xf>
    <xf numFmtId="0" fontId="15" fillId="0" borderId="7" xfId="0" applyFont="1" applyBorder="1" applyAlignment="1">
      <alignment horizontal="right" vertical="center" wrapText="1" indent="1"/>
    </xf>
    <xf numFmtId="0" fontId="15" fillId="0" borderId="8" xfId="0" applyFont="1" applyBorder="1" applyAlignment="1">
      <alignment horizontal="right" vertical="center" wrapText="1" indent="1"/>
    </xf>
    <xf numFmtId="0" fontId="15" fillId="0" borderId="12" xfId="0" applyFont="1" applyBorder="1" applyAlignment="1">
      <alignment horizontal="right" vertical="center" wrapText="1" indent="1"/>
    </xf>
    <xf numFmtId="0" fontId="7" fillId="0" borderId="9" xfId="0" applyFont="1" applyBorder="1" applyAlignment="1">
      <alignment vertical="center" wrapText="1"/>
    </xf>
    <xf numFmtId="0" fontId="0" fillId="0" borderId="9" xfId="0" applyBorder="1" applyAlignment="1">
      <alignment wrapText="1"/>
    </xf>
    <xf numFmtId="0" fontId="7" fillId="0" borderId="9" xfId="0" applyFont="1" applyBorder="1" applyAlignment="1">
      <alignment horizontal="left" vertical="center" wrapText="1" indent="1"/>
    </xf>
    <xf numFmtId="166" fontId="8" fillId="0" borderId="0" xfId="0" applyNumberFormat="1" applyFont="1" applyBorder="1" applyAlignment="1">
      <alignment horizontal="left" vertical="center" wrapText="1" indent="1"/>
    </xf>
    <xf numFmtId="165" fontId="8" fillId="0" borderId="0" xfId="0" applyNumberFormat="1" applyFont="1" applyBorder="1" applyAlignment="1">
      <alignment horizontal="left" vertical="center" wrapText="1" indent="1" readingOrder="2"/>
    </xf>
    <xf numFmtId="165" fontId="8" fillId="0" borderId="0" xfId="0" applyNumberFormat="1" applyFont="1" applyBorder="1" applyAlignment="1">
      <alignment horizontal="left" vertical="center" wrapText="1" indent="1"/>
    </xf>
    <xf numFmtId="0" fontId="8" fillId="0" borderId="0" xfId="0" applyFont="1" applyBorder="1" applyAlignment="1">
      <alignment horizontal="left" vertical="center" wrapText="1" indent="1"/>
    </xf>
    <xf numFmtId="165" fontId="8" fillId="0" borderId="0" xfId="0" applyNumberFormat="1" applyFont="1" applyBorder="1" applyAlignment="1">
      <alignment horizontal="center" vertical="center" wrapText="1" indent="1" readingOrder="2"/>
    </xf>
    <xf numFmtId="165" fontId="8" fillId="0" borderId="0" xfId="0" applyNumberFormat="1" applyFont="1" applyBorder="1" applyAlignment="1">
      <alignment horizontal="center" vertical="center" wrapText="1" indent="1"/>
    </xf>
    <xf numFmtId="166" fontId="8" fillId="0" borderId="0" xfId="0" applyNumberFormat="1" applyFont="1" applyBorder="1" applyAlignment="1">
      <alignment horizontal="center" vertical="center" wrapText="1" indent="1"/>
    </xf>
    <xf numFmtId="0" fontId="0" fillId="0" borderId="0" xfId="0" applyBorder="1" applyAlignment="1">
      <alignment horizontal="center" vertical="center" wrapText="1"/>
    </xf>
    <xf numFmtId="166" fontId="8" fillId="0" borderId="8" xfId="0" applyNumberFormat="1" applyFont="1" applyBorder="1" applyAlignment="1">
      <alignment horizontal="left" vertical="center" wrapText="1" indent="1"/>
    </xf>
    <xf numFmtId="166" fontId="8" fillId="0" borderId="11" xfId="0" applyNumberFormat="1" applyFont="1" applyBorder="1" applyAlignment="1">
      <alignment horizontal="left" vertical="center" wrapText="1" indent="1"/>
    </xf>
    <xf numFmtId="165" fontId="8" fillId="0" borderId="8" xfId="0" applyNumberFormat="1" applyFont="1" applyBorder="1" applyAlignment="1">
      <alignment horizontal="left" vertical="center" wrapText="1" indent="1" readingOrder="2"/>
    </xf>
    <xf numFmtId="165" fontId="29" fillId="0" borderId="8" xfId="0" applyNumberFormat="1" applyFont="1" applyBorder="1" applyAlignment="1">
      <alignment horizontal="left" vertical="center" wrapText="1" indent="1" readingOrder="2"/>
    </xf>
    <xf numFmtId="165" fontId="8" fillId="0" borderId="8" xfId="0" applyNumberFormat="1" applyFont="1" applyBorder="1" applyAlignment="1">
      <alignment horizontal="center" vertical="center" wrapText="1" indent="1" readingOrder="2"/>
    </xf>
    <xf numFmtId="165" fontId="8" fillId="0" borderId="12" xfId="0" applyNumberFormat="1" applyFont="1" applyBorder="1" applyAlignment="1">
      <alignment horizontal="left" vertical="center" wrapText="1" indent="1" readingOrder="2"/>
    </xf>
    <xf numFmtId="166" fontId="8" fillId="0" borderId="13" xfId="0" applyNumberFormat="1" applyFont="1" applyBorder="1" applyAlignment="1">
      <alignment horizontal="left" vertical="center" wrapText="1" indent="1"/>
    </xf>
    <xf numFmtId="165" fontId="8" fillId="0" borderId="0" xfId="0" applyNumberFormat="1" applyFont="1" applyBorder="1" applyAlignment="1">
      <alignment horizontal="right" vertical="center" indent="1"/>
    </xf>
    <xf numFmtId="165" fontId="7" fillId="0" borderId="7" xfId="0" applyNumberFormat="1" applyFont="1" applyBorder="1" applyAlignment="1">
      <alignment horizontal="right" vertical="center" indent="1"/>
    </xf>
    <xf numFmtId="165" fontId="8" fillId="0" borderId="8" xfId="0" applyNumberFormat="1" applyFont="1" applyBorder="1" applyAlignment="1">
      <alignment horizontal="right" vertical="center" indent="1"/>
    </xf>
    <xf numFmtId="165" fontId="8" fillId="0" borderId="12" xfId="0" applyNumberFormat="1" applyFont="1" applyBorder="1" applyAlignment="1">
      <alignment horizontal="right" vertical="center" indent="1"/>
    </xf>
    <xf numFmtId="165" fontId="8" fillId="5" borderId="0" xfId="0" applyNumberFormat="1" applyFont="1" applyFill="1" applyBorder="1" applyAlignment="1">
      <alignment horizontal="right" vertical="center" indent="1"/>
    </xf>
    <xf numFmtId="3" fontId="0" fillId="0" borderId="0" xfId="0" applyNumberFormat="1"/>
    <xf numFmtId="166" fontId="7" fillId="0" borderId="0" xfId="0" applyNumberFormat="1" applyFont="1" applyBorder="1" applyAlignment="1">
      <alignment horizontal="right" vertical="top" indent="1"/>
    </xf>
    <xf numFmtId="0" fontId="7" fillId="0" borderId="0" xfId="0" applyFont="1" applyBorder="1" applyAlignment="1">
      <alignment horizontal="right" vertical="top" indent="1"/>
    </xf>
    <xf numFmtId="165" fontId="7" fillId="0" borderId="0" xfId="0" applyNumberFormat="1" applyFont="1" applyBorder="1" applyAlignment="1">
      <alignment horizontal="right" vertical="top" indent="1"/>
    </xf>
    <xf numFmtId="165" fontId="7" fillId="2" borderId="0" xfId="0" applyNumberFormat="1" applyFont="1" applyFill="1" applyAlignment="1">
      <alignment vertical="center"/>
    </xf>
    <xf numFmtId="0" fontId="7" fillId="0" borderId="7" xfId="0" applyFont="1" applyFill="1" applyBorder="1" applyAlignment="1">
      <alignment vertical="center" readingOrder="1"/>
    </xf>
    <xf numFmtId="0" fontId="8" fillId="0" borderId="10" xfId="0" applyFont="1" applyFill="1" applyBorder="1" applyAlignment="1">
      <alignment vertical="center" readingOrder="1"/>
    </xf>
    <xf numFmtId="0" fontId="7" fillId="0" borderId="8" xfId="0" applyFont="1" applyFill="1" applyBorder="1" applyAlignment="1">
      <alignment vertical="center" readingOrder="1"/>
    </xf>
    <xf numFmtId="0" fontId="8" fillId="0" borderId="11" xfId="0" applyFont="1" applyFill="1" applyBorder="1" applyAlignment="1">
      <alignment vertical="center" readingOrder="1"/>
    </xf>
    <xf numFmtId="0" fontId="7" fillId="0" borderId="12" xfId="0" applyFont="1" applyFill="1" applyBorder="1" applyAlignment="1">
      <alignment vertical="center" readingOrder="1"/>
    </xf>
    <xf numFmtId="0" fontId="8" fillId="0" borderId="13" xfId="0" applyFont="1" applyFill="1" applyBorder="1" applyAlignment="1">
      <alignment vertical="center" readingOrder="1"/>
    </xf>
    <xf numFmtId="165" fontId="29" fillId="5" borderId="12" xfId="0" applyNumberFormat="1" applyFont="1" applyFill="1" applyBorder="1" applyAlignment="1">
      <alignment horizontal="right" vertical="center" indent="1" readingOrder="1"/>
    </xf>
    <xf numFmtId="175" fontId="7" fillId="0" borderId="12" xfId="12" applyNumberFormat="1" applyFont="1" applyBorder="1" applyAlignment="1">
      <alignment horizontal="right" vertical="center" indent="1" readingOrder="1"/>
    </xf>
    <xf numFmtId="165" fontId="7" fillId="0" borderId="0" xfId="1" applyNumberFormat="1" applyFont="1" applyAlignment="1">
      <alignment horizontal="right" vertical="center" indent="1"/>
    </xf>
    <xf numFmtId="3" fontId="7" fillId="0" borderId="9" xfId="9" applyNumberFormat="1" applyFont="1" applyFill="1" applyBorder="1" applyAlignment="1">
      <alignment horizontal="right" vertical="center" indent="1"/>
    </xf>
    <xf numFmtId="3" fontId="8" fillId="0" borderId="0" xfId="0" applyNumberFormat="1" applyFont="1" applyBorder="1" applyAlignment="1">
      <alignment horizontal="right" vertical="center" indent="1"/>
    </xf>
    <xf numFmtId="169" fontId="8" fillId="0" borderId="0" xfId="10" applyNumberFormat="1" applyFont="1" applyBorder="1" applyAlignment="1">
      <alignment vertical="center"/>
    </xf>
    <xf numFmtId="169" fontId="8" fillId="0" borderId="4" xfId="10" applyNumberFormat="1" applyFont="1" applyBorder="1" applyAlignment="1">
      <alignment vertical="center"/>
    </xf>
    <xf numFmtId="165" fontId="7" fillId="0" borderId="10" xfId="0" applyNumberFormat="1" applyFont="1" applyBorder="1" applyAlignment="1">
      <alignment horizontal="left" vertical="top" indent="1"/>
    </xf>
    <xf numFmtId="165" fontId="8" fillId="0" borderId="11" xfId="0" applyNumberFormat="1" applyFont="1" applyBorder="1" applyAlignment="1">
      <alignment horizontal="left" vertical="top" indent="1"/>
    </xf>
    <xf numFmtId="165" fontId="8" fillId="0" borderId="13" xfId="0" applyNumberFormat="1" applyFont="1" applyBorder="1" applyAlignment="1">
      <alignment horizontal="left" vertical="top" indent="1"/>
    </xf>
    <xf numFmtId="1" fontId="8" fillId="0" borderId="8" xfId="0" applyNumberFormat="1" applyFont="1" applyBorder="1" applyAlignment="1">
      <alignment horizontal="left" vertical="center" wrapText="1" indent="1" readingOrder="2"/>
    </xf>
    <xf numFmtId="1" fontId="8" fillId="5" borderId="4" xfId="0" applyNumberFormat="1" applyFont="1" applyFill="1" applyBorder="1" applyAlignment="1">
      <alignment horizontal="right" vertical="center" indent="1" readingOrder="1"/>
    </xf>
    <xf numFmtId="1" fontId="8" fillId="5" borderId="0" xfId="0" applyNumberFormat="1" applyFont="1" applyFill="1" applyBorder="1" applyAlignment="1">
      <alignment horizontal="right" vertical="center" indent="1" readingOrder="1"/>
    </xf>
    <xf numFmtId="1" fontId="8" fillId="0" borderId="0" xfId="12" applyNumberFormat="1" applyFont="1" applyAlignment="1">
      <alignment horizontal="right" vertical="center" indent="1" readingOrder="1"/>
    </xf>
    <xf numFmtId="1" fontId="8" fillId="0" borderId="4" xfId="12" applyNumberFormat="1" applyFont="1" applyBorder="1" applyAlignment="1">
      <alignment horizontal="right" vertical="center" indent="1" readingOrder="1"/>
    </xf>
    <xf numFmtId="1" fontId="8" fillId="0" borderId="0" xfId="0" applyNumberFormat="1" applyFont="1" applyAlignment="1">
      <alignment horizontal="right" vertical="center" indent="1"/>
    </xf>
    <xf numFmtId="1" fontId="8" fillId="0" borderId="0" xfId="0" applyNumberFormat="1" applyFont="1" applyAlignment="1">
      <alignment horizontal="right" vertical="center" indent="1" readingOrder="2"/>
    </xf>
    <xf numFmtId="171" fontId="7" fillId="5" borderId="7" xfId="0" applyNumberFormat="1" applyFont="1" applyFill="1" applyBorder="1" applyAlignment="1">
      <alignment horizontal="right" vertical="top" indent="1" readingOrder="1"/>
    </xf>
    <xf numFmtId="171" fontId="7" fillId="5" borderId="9" xfId="0" applyNumberFormat="1" applyFont="1" applyFill="1" applyBorder="1" applyAlignment="1">
      <alignment horizontal="right" vertical="top" indent="1" readingOrder="1"/>
    </xf>
    <xf numFmtId="168" fontId="7" fillId="5" borderId="9" xfId="0" applyNumberFormat="1" applyFont="1" applyFill="1" applyBorder="1" applyAlignment="1">
      <alignment horizontal="right" vertical="top" indent="1" readingOrder="1"/>
    </xf>
    <xf numFmtId="176" fontId="8" fillId="5" borderId="8" xfId="0" applyNumberFormat="1" applyFont="1" applyFill="1" applyBorder="1" applyAlignment="1">
      <alignment horizontal="right" vertical="top" indent="1" readingOrder="1"/>
    </xf>
    <xf numFmtId="176" fontId="8" fillId="5" borderId="0" xfId="0" applyNumberFormat="1" applyFont="1" applyFill="1" applyBorder="1" applyAlignment="1">
      <alignment horizontal="right" vertical="top" indent="1" readingOrder="1"/>
    </xf>
    <xf numFmtId="168" fontId="8" fillId="5" borderId="0" xfId="0" applyNumberFormat="1" applyFont="1" applyFill="1" applyBorder="1" applyAlignment="1">
      <alignment horizontal="right" vertical="top" indent="1" readingOrder="1"/>
    </xf>
    <xf numFmtId="171" fontId="8" fillId="5" borderId="8" xfId="0" applyNumberFormat="1" applyFont="1" applyFill="1" applyBorder="1" applyAlignment="1">
      <alignment horizontal="right" vertical="top" indent="1" readingOrder="1"/>
    </xf>
    <xf numFmtId="1" fontId="8" fillId="5" borderId="0" xfId="0" applyNumberFormat="1" applyFont="1" applyFill="1" applyBorder="1" applyAlignment="1">
      <alignment horizontal="right" vertical="top" indent="1" readingOrder="1"/>
    </xf>
    <xf numFmtId="171" fontId="8" fillId="5" borderId="12" xfId="0" applyNumberFormat="1" applyFont="1" applyFill="1" applyBorder="1" applyAlignment="1">
      <alignment horizontal="right" vertical="top" indent="1" readingOrder="1"/>
    </xf>
    <xf numFmtId="168" fontId="8" fillId="5" borderId="4" xfId="0" applyNumberFormat="1" applyFont="1" applyFill="1" applyBorder="1" applyAlignment="1">
      <alignment horizontal="right" vertical="top" indent="1" readingOrder="1"/>
    </xf>
    <xf numFmtId="176" fontId="8" fillId="5" borderId="4" xfId="0" applyNumberFormat="1" applyFont="1" applyFill="1" applyBorder="1" applyAlignment="1">
      <alignment horizontal="right" vertical="top" indent="1" readingOrder="1"/>
    </xf>
    <xf numFmtId="3" fontId="8" fillId="5" borderId="0" xfId="0" applyNumberFormat="1" applyFont="1" applyFill="1" applyAlignment="1">
      <alignment horizontal="center" vertical="center" wrapText="1" readingOrder="2"/>
    </xf>
    <xf numFmtId="1" fontId="7" fillId="0" borderId="11" xfId="12" applyNumberFormat="1" applyFont="1" applyBorder="1" applyAlignment="1">
      <alignment horizontal="right" vertical="center" indent="1" readingOrder="1"/>
    </xf>
    <xf numFmtId="0" fontId="15" fillId="0" borderId="0" xfId="0" applyFont="1" applyAlignment="1">
      <alignment horizontal="right" vertical="top" wrapText="1" indent="1" readingOrder="2"/>
    </xf>
    <xf numFmtId="0" fontId="17" fillId="0" borderId="0" xfId="0" applyFont="1" applyAlignment="1">
      <alignment horizontal="right" vertical="top" wrapText="1" indent="1" readingOrder="2"/>
    </xf>
    <xf numFmtId="0" fontId="53" fillId="0" borderId="0" xfId="0" applyFont="1" applyAlignment="1">
      <alignment horizontal="right" vertical="top" wrapText="1" indent="1" readingOrder="2"/>
    </xf>
    <xf numFmtId="0" fontId="29" fillId="0" borderId="0" xfId="0" applyFont="1" applyAlignment="1">
      <alignment horizontal="left" vertical="top" wrapText="1" indent="1" readingOrder="1"/>
    </xf>
    <xf numFmtId="0" fontId="38" fillId="0" borderId="0" xfId="2" applyFont="1" applyFill="1" applyBorder="1" applyAlignment="1">
      <alignment horizontal="center" vertical="center" wrapText="1"/>
    </xf>
    <xf numFmtId="0" fontId="40" fillId="0" borderId="0" xfId="2" applyFont="1" applyFill="1" applyBorder="1" applyAlignment="1">
      <alignment horizontal="center" vertical="center" wrapText="1"/>
    </xf>
    <xf numFmtId="0" fontId="11" fillId="0" borderId="0" xfId="0" applyFont="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15" fillId="0" borderId="9" xfId="0" applyFont="1" applyBorder="1" applyAlignment="1">
      <alignment horizontal="right" vertical="top" wrapText="1" indent="1" readingOrder="2"/>
    </xf>
    <xf numFmtId="0" fontId="50" fillId="0" borderId="0" xfId="0" applyFont="1" applyAlignment="1">
      <alignment horizontal="right" vertical="top" wrapText="1" indent="1" readingOrder="2"/>
    </xf>
    <xf numFmtId="0" fontId="4" fillId="0" borderId="0" xfId="0" applyFont="1" applyAlignment="1">
      <alignment horizontal="left" vertical="top" wrapText="1"/>
    </xf>
    <xf numFmtId="0" fontId="0" fillId="0" borderId="0" xfId="0" applyAlignment="1">
      <alignment horizontal="left" vertical="top" wrapText="1"/>
    </xf>
    <xf numFmtId="0" fontId="77" fillId="0" borderId="0" xfId="0" applyFont="1" applyAlignment="1">
      <alignment horizontal="left" wrapText="1"/>
    </xf>
    <xf numFmtId="0" fontId="0" fillId="0" borderId="0" xfId="0" applyAlignment="1">
      <alignment horizontal="left" wrapText="1"/>
    </xf>
    <xf numFmtId="0" fontId="17"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0" xfId="0" applyFont="1" applyAlignment="1">
      <alignment horizontal="left" vertical="top" wrapText="1" indent="1" readingOrder="1"/>
    </xf>
    <xf numFmtId="0" fontId="29" fillId="0" borderId="9" xfId="0" applyFont="1" applyBorder="1" applyAlignment="1">
      <alignment horizontal="left" vertical="top" wrapText="1" indent="1" readingOrder="1"/>
    </xf>
    <xf numFmtId="0" fontId="50" fillId="0" borderId="9" xfId="0" applyFont="1" applyBorder="1" applyAlignment="1">
      <alignment horizontal="right" vertical="top" wrapText="1" indent="1" readingOrder="2"/>
    </xf>
    <xf numFmtId="0" fontId="28" fillId="0" borderId="0" xfId="0" applyFont="1" applyAlignment="1">
      <alignment horizontal="center" vertical="center" wrapText="1"/>
    </xf>
    <xf numFmtId="0" fontId="1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8" fillId="0" borderId="0" xfId="0" applyFont="1" applyAlignment="1">
      <alignment horizontal="left" vertical="top" wrapText="1" indent="1"/>
    </xf>
    <xf numFmtId="0" fontId="52" fillId="0" borderId="0" xfId="0" applyFont="1" applyAlignment="1">
      <alignment horizontal="right" vertical="top" wrapText="1" indent="1" readingOrder="2"/>
    </xf>
    <xf numFmtId="0" fontId="29" fillId="0" borderId="0" xfId="0" applyFont="1" applyAlignment="1">
      <alignment horizontal="left" vertical="top" wrapText="1" indent="1"/>
    </xf>
    <xf numFmtId="0" fontId="29" fillId="0" borderId="9" xfId="0" applyFont="1" applyBorder="1" applyAlignment="1">
      <alignment horizontal="left" vertical="top" wrapText="1" indent="1"/>
    </xf>
    <xf numFmtId="0" fontId="29" fillId="0" borderId="0" xfId="0" applyFont="1" applyAlignment="1">
      <alignment horizontal="left" vertical="top" indent="1" readingOrder="1"/>
    </xf>
    <xf numFmtId="0" fontId="15" fillId="0" borderId="0" xfId="14" applyFont="1" applyAlignment="1">
      <alignment horizontal="right" vertical="top" wrapText="1" indent="1" readingOrder="2"/>
    </xf>
    <xf numFmtId="0" fontId="52" fillId="0" borderId="0" xfId="14" applyFont="1" applyAlignment="1">
      <alignment horizontal="right" vertical="top" wrapText="1" indent="1" readingOrder="2"/>
    </xf>
    <xf numFmtId="0" fontId="8" fillId="0" borderId="0" xfId="1" applyFont="1" applyAlignment="1">
      <alignment horizontal="left" vertical="top" indent="1"/>
    </xf>
    <xf numFmtId="0" fontId="8" fillId="0" borderId="0" xfId="1" applyFont="1" applyAlignment="1">
      <alignment horizontal="left" vertical="top" wrapText="1" indent="1"/>
    </xf>
    <xf numFmtId="0" fontId="8" fillId="0" borderId="0" xfId="14" applyFont="1" applyAlignment="1">
      <alignment horizontal="right" vertical="top" wrapText="1" indent="1" readingOrder="2"/>
    </xf>
    <xf numFmtId="0" fontId="52" fillId="0" borderId="9" xfId="14" applyFont="1" applyBorder="1" applyAlignment="1">
      <alignment horizontal="right" vertical="top" wrapText="1" indent="1" readingOrder="2"/>
    </xf>
    <xf numFmtId="0" fontId="8" fillId="0" borderId="9" xfId="1" applyFont="1" applyBorder="1" applyAlignment="1">
      <alignment horizontal="left" vertical="top" wrapText="1" indent="1"/>
    </xf>
    <xf numFmtId="0" fontId="65" fillId="0" borderId="0" xfId="1" applyFont="1" applyAlignment="1">
      <alignment horizontal="center" vertical="center" wrapText="1"/>
    </xf>
    <xf numFmtId="0" fontId="66" fillId="0" borderId="0" xfId="1" applyFont="1" applyAlignment="1">
      <alignment horizontal="center" vertical="center" wrapText="1"/>
    </xf>
    <xf numFmtId="0" fontId="67" fillId="0" borderId="4" xfId="1" applyFont="1" applyBorder="1" applyAlignment="1">
      <alignment horizontal="right" vertical="center" wrapText="1"/>
    </xf>
    <xf numFmtId="0" fontId="17" fillId="0" borderId="5" xfId="1" applyFont="1" applyBorder="1" applyAlignment="1">
      <alignment horizontal="center" vertical="center" wrapText="1"/>
    </xf>
    <xf numFmtId="0" fontId="17" fillId="0" borderId="14" xfId="1" applyFont="1" applyBorder="1" applyAlignment="1">
      <alignment horizontal="center" vertical="center" wrapText="1"/>
    </xf>
    <xf numFmtId="0" fontId="71" fillId="0" borderId="5" xfId="12" applyFont="1" applyBorder="1" applyAlignment="1">
      <alignment horizontal="center" vertical="center" readingOrder="2"/>
    </xf>
    <xf numFmtId="0" fontId="71" fillId="0" borderId="14" xfId="12" applyFont="1" applyBorder="1" applyAlignment="1">
      <alignment horizontal="center" vertical="center" readingOrder="2"/>
    </xf>
    <xf numFmtId="0" fontId="38" fillId="0" borderId="0" xfId="2" applyFont="1" applyFill="1" applyAlignment="1">
      <alignment horizontal="center" vertical="center" wrapText="1"/>
    </xf>
    <xf numFmtId="0" fontId="52" fillId="0" borderId="9" xfId="0" applyFont="1" applyBorder="1" applyAlignment="1">
      <alignment horizontal="right" vertical="center" wrapText="1" indent="1" readingOrder="2"/>
    </xf>
    <xf numFmtId="0" fontId="52" fillId="0" borderId="0" xfId="0" applyFont="1" applyAlignment="1">
      <alignment horizontal="right" vertical="center" wrapText="1" indent="1" readingOrder="2"/>
    </xf>
    <xf numFmtId="0" fontId="15" fillId="0" borderId="0" xfId="0" applyFont="1" applyAlignment="1">
      <alignment horizontal="right" vertical="center" wrapText="1" indent="1"/>
    </xf>
    <xf numFmtId="0" fontId="63" fillId="0" borderId="0" xfId="7" applyFont="1" applyBorder="1" applyAlignment="1">
      <alignment horizontal="left" vertical="top" wrapText="1" indent="1" readingOrder="1"/>
    </xf>
    <xf numFmtId="0" fontId="8" fillId="0" borderId="0" xfId="0" applyFont="1" applyBorder="1" applyAlignment="1">
      <alignment horizontal="left" vertical="top" wrapText="1" indent="1"/>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17" fillId="0" borderId="5" xfId="0" applyFont="1" applyBorder="1" applyAlignment="1">
      <alignment horizontal="center" vertical="center" readingOrder="2"/>
    </xf>
    <xf numFmtId="0" fontId="17" fillId="0" borderId="14" xfId="0" applyFont="1" applyBorder="1" applyAlignment="1">
      <alignment horizontal="center" vertical="center" readingOrder="2"/>
    </xf>
    <xf numFmtId="0" fontId="63" fillId="0" borderId="9" xfId="7" applyFont="1" applyBorder="1" applyAlignment="1">
      <alignment horizontal="left" vertical="top" wrapText="1" indent="1" readingOrder="1"/>
    </xf>
    <xf numFmtId="0" fontId="52" fillId="0" borderId="0" xfId="0" applyFont="1" applyBorder="1" applyAlignment="1">
      <alignment horizontal="right" vertical="center" wrapText="1" indent="1" readingOrder="2"/>
    </xf>
    <xf numFmtId="0" fontId="8" fillId="0" borderId="9" xfId="0" applyFont="1" applyBorder="1" applyAlignment="1">
      <alignment horizontal="left" vertical="top" wrapText="1" indent="1"/>
    </xf>
    <xf numFmtId="0" fontId="9" fillId="0" borderId="0" xfId="0" applyFont="1" applyAlignment="1">
      <alignment horizontal="left" vertical="top" wrapText="1" indent="1"/>
    </xf>
    <xf numFmtId="0" fontId="54" fillId="0" borderId="9" xfId="0" applyFont="1" applyBorder="1" applyAlignment="1">
      <alignment horizontal="right" vertical="top" wrapText="1" indent="1" readingOrder="2"/>
    </xf>
    <xf numFmtId="0" fontId="38" fillId="0" borderId="0" xfId="2" applyFont="1" applyFill="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54" fillId="0" borderId="0" xfId="0" applyFont="1" applyAlignment="1">
      <alignment horizontal="right" vertical="top" wrapText="1" indent="1" readingOrder="2"/>
    </xf>
    <xf numFmtId="0" fontId="4" fillId="0" borderId="0" xfId="0" applyFont="1" applyAlignment="1">
      <alignment horizontal="left" vertical="top" wrapText="1" indent="1" readingOrder="1"/>
    </xf>
    <xf numFmtId="0" fontId="4" fillId="0" borderId="9" xfId="0" applyFont="1" applyBorder="1" applyAlignment="1">
      <alignment horizontal="left" vertical="top" wrapText="1" indent="1" readingOrder="1"/>
    </xf>
    <xf numFmtId="0" fontId="0" fillId="0" borderId="0" xfId="0" applyAlignment="1">
      <alignment horizontal="left" vertical="top" wrapText="1" indent="1" readingOrder="1"/>
    </xf>
    <xf numFmtId="0" fontId="37" fillId="0" borderId="0" xfId="2" applyFont="1" applyFill="1" applyBorder="1" applyAlignment="1">
      <alignment horizontal="center" vertical="center" wrapText="1"/>
    </xf>
    <xf numFmtId="0" fontId="16" fillId="0" borderId="9" xfId="0" applyFont="1" applyBorder="1" applyAlignment="1">
      <alignment horizontal="right" vertical="top" wrapText="1" indent="1" readingOrder="2"/>
    </xf>
    <xf numFmtId="0" fontId="4" fillId="0" borderId="0" xfId="0" applyFont="1" applyAlignment="1">
      <alignment horizontal="right" vertical="top" wrapText="1" indent="1" readingOrder="2"/>
    </xf>
    <xf numFmtId="0" fontId="15" fillId="0" borderId="0" xfId="0" applyFont="1" applyAlignment="1">
      <alignment horizontal="right" vertical="top" readingOrder="2"/>
    </xf>
    <xf numFmtId="0" fontId="15" fillId="0" borderId="0" xfId="0" applyFont="1" applyAlignment="1">
      <alignment horizontal="right" vertical="top" wrapText="1" readingOrder="2"/>
    </xf>
    <xf numFmtId="0" fontId="17" fillId="0" borderId="0" xfId="0" applyFont="1" applyAlignment="1">
      <alignment horizontal="center" vertical="center"/>
    </xf>
    <xf numFmtId="0" fontId="16" fillId="0" borderId="0" xfId="0" applyFont="1" applyAlignment="1">
      <alignment horizontal="right" vertical="top" wrapText="1" readingOrder="2"/>
    </xf>
    <xf numFmtId="0" fontId="44" fillId="8" borderId="0" xfId="0" applyFont="1" applyFill="1" applyAlignment="1">
      <alignment horizontal="right" vertical="top" wrapText="1" readingOrder="2"/>
    </xf>
    <xf numFmtId="0" fontId="52" fillId="0" borderId="9" xfId="0" applyFont="1" applyBorder="1" applyAlignment="1">
      <alignment horizontal="right" vertical="top" wrapText="1" indent="1" readingOrder="2"/>
    </xf>
    <xf numFmtId="0" fontId="38" fillId="0" borderId="0" xfId="2" applyFont="1" applyFill="1" applyBorder="1" applyAlignment="1">
      <alignment horizontal="center" vertical="center"/>
    </xf>
    <xf numFmtId="0" fontId="7" fillId="0" borderId="15" xfId="0" applyFont="1" applyBorder="1" applyAlignment="1">
      <alignment horizontal="center" vertical="center" readingOrder="2"/>
    </xf>
    <xf numFmtId="0" fontId="11" fillId="0" borderId="0" xfId="0" applyFont="1" applyAlignment="1">
      <alignment horizontal="center" vertical="center" wrapText="1" readingOrder="1"/>
    </xf>
    <xf numFmtId="0" fontId="17" fillId="0" borderId="15" xfId="0" applyFont="1" applyBorder="1" applyAlignment="1">
      <alignment horizontal="center" vertical="center" readingOrder="2"/>
    </xf>
    <xf numFmtId="0" fontId="45" fillId="8" borderId="0" xfId="0" applyFont="1" applyFill="1" applyAlignment="1">
      <alignment horizontal="right" vertical="top" wrapText="1" readingOrder="2"/>
    </xf>
    <xf numFmtId="0" fontId="34" fillId="8" borderId="0" xfId="0" applyFont="1" applyFill="1" applyAlignment="1">
      <alignment horizontal="left" vertical="top" wrapText="1"/>
    </xf>
    <xf numFmtId="0" fontId="8" fillId="0" borderId="0" xfId="0" applyFont="1" applyAlignment="1">
      <alignment horizontal="left" vertical="top" wrapText="1"/>
    </xf>
    <xf numFmtId="0" fontId="15" fillId="0" borderId="9" xfId="0" applyFont="1" applyBorder="1" applyAlignment="1">
      <alignment horizontal="right" vertical="top" wrapText="1" readingOrder="2"/>
    </xf>
    <xf numFmtId="0" fontId="8" fillId="0" borderId="9" xfId="0" applyFont="1" applyBorder="1" applyAlignment="1">
      <alignment horizontal="left" vertical="top" wrapText="1"/>
    </xf>
    <xf numFmtId="0" fontId="46" fillId="8" borderId="0" xfId="0" applyFont="1" applyFill="1" applyAlignment="1">
      <alignment horizontal="left" vertical="top" wrapText="1"/>
    </xf>
    <xf numFmtId="0" fontId="18" fillId="0" borderId="0" xfId="0" applyFont="1" applyAlignment="1">
      <alignment horizontal="left" vertical="top" wrapText="1"/>
    </xf>
    <xf numFmtId="0" fontId="51" fillId="0" borderId="0" xfId="0" applyFont="1" applyAlignment="1">
      <alignment horizontal="right" vertical="top" wrapText="1" indent="1" readingOrder="2"/>
    </xf>
    <xf numFmtId="0" fontId="31" fillId="0" borderId="0" xfId="0" applyFont="1" applyAlignment="1">
      <alignment horizontal="left" vertical="top" wrapText="1"/>
    </xf>
    <xf numFmtId="0" fontId="31" fillId="0" borderId="0" xfId="0" applyFont="1" applyAlignment="1">
      <alignment horizontal="left" vertical="top" wrapText="1" indent="1"/>
    </xf>
    <xf numFmtId="0" fontId="33" fillId="0" borderId="0" xfId="0" applyFont="1" applyAlignment="1">
      <alignment horizontal="left" vertical="top" wrapText="1" indent="1"/>
    </xf>
    <xf numFmtId="165" fontId="29" fillId="0" borderId="0" xfId="0" applyNumberFormat="1" applyFont="1" applyAlignment="1">
      <alignment horizontal="left" vertical="top" wrapText="1" indent="1"/>
    </xf>
    <xf numFmtId="165" fontId="38" fillId="0" borderId="0" xfId="2" applyNumberFormat="1" applyFont="1" applyFill="1" applyBorder="1" applyAlignment="1">
      <alignment horizontal="center" vertical="center" wrapText="1" readingOrder="2"/>
    </xf>
    <xf numFmtId="165" fontId="11" fillId="0" borderId="0" xfId="0" applyNumberFormat="1" applyFont="1" applyAlignment="1">
      <alignment horizontal="center" vertical="center" wrapText="1"/>
    </xf>
    <xf numFmtId="165" fontId="7" fillId="0" borderId="2" xfId="0" applyNumberFormat="1" applyFont="1" applyBorder="1" applyAlignment="1">
      <alignment horizontal="center" vertical="center" wrapText="1"/>
    </xf>
    <xf numFmtId="165" fontId="7" fillId="0" borderId="14" xfId="0" applyNumberFormat="1" applyFont="1" applyBorder="1" applyAlignment="1">
      <alignment horizontal="center" vertical="center" wrapText="1"/>
    </xf>
    <xf numFmtId="165" fontId="17" fillId="0" borderId="5" xfId="0" applyNumberFormat="1" applyFont="1" applyBorder="1" applyAlignment="1">
      <alignment horizontal="center" vertical="center"/>
    </xf>
    <xf numFmtId="165" fontId="17" fillId="0" borderId="2" xfId="0" applyNumberFormat="1" applyFont="1" applyBorder="1" applyAlignment="1">
      <alignment horizontal="center" vertical="center"/>
    </xf>
    <xf numFmtId="165" fontId="17" fillId="0" borderId="14" xfId="0" applyNumberFormat="1" applyFont="1" applyBorder="1" applyAlignment="1">
      <alignment horizontal="center" vertical="center"/>
    </xf>
    <xf numFmtId="165" fontId="7" fillId="0" borderId="5" xfId="0" applyNumberFormat="1" applyFont="1" applyBorder="1" applyAlignment="1">
      <alignment horizontal="center" vertical="center" wrapText="1"/>
    </xf>
    <xf numFmtId="0" fontId="29" fillId="0" borderId="0" xfId="0" applyFont="1" applyAlignment="1">
      <alignment horizontal="right" vertical="top" wrapText="1" indent="1" readingOrder="2"/>
    </xf>
    <xf numFmtId="165" fontId="29" fillId="0" borderId="0" xfId="0" applyNumberFormat="1" applyFont="1" applyAlignment="1">
      <alignment horizontal="left" vertical="top" indent="1"/>
    </xf>
    <xf numFmtId="0" fontId="51" fillId="0" borderId="9" xfId="0" applyFont="1" applyBorder="1" applyAlignment="1">
      <alignment horizontal="right" vertical="top" wrapText="1" indent="1" readingOrder="2"/>
    </xf>
    <xf numFmtId="166" fontId="29" fillId="0" borderId="9" xfId="0" applyNumberFormat="1" applyFont="1" applyBorder="1" applyAlignment="1">
      <alignment horizontal="left" vertical="top" wrapText="1" indent="1"/>
    </xf>
    <xf numFmtId="166" fontId="29" fillId="0" borderId="0" xfId="0" applyNumberFormat="1" applyFont="1" applyAlignment="1">
      <alignment horizontal="left" vertical="top" wrapText="1" indent="1"/>
    </xf>
    <xf numFmtId="0" fontId="13" fillId="0" borderId="0" xfId="0" applyFont="1" applyAlignment="1">
      <alignment horizontal="center" wrapText="1"/>
    </xf>
    <xf numFmtId="0" fontId="11" fillId="0" borderId="0" xfId="0" applyFont="1" applyAlignment="1">
      <alignment horizontal="center" wrapText="1"/>
    </xf>
    <xf numFmtId="0" fontId="17" fillId="0" borderId="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165" fontId="8" fillId="0" borderId="12" xfId="0" applyNumberFormat="1" applyFont="1" applyBorder="1" applyAlignment="1" applyProtection="1">
      <alignment horizontal="center" vertical="top"/>
      <protection locked="0"/>
    </xf>
    <xf numFmtId="165" fontId="8" fillId="0" borderId="13" xfId="0" applyNumberFormat="1" applyFont="1" applyBorder="1" applyAlignment="1" applyProtection="1">
      <alignment horizontal="center" vertical="top"/>
      <protection locked="0"/>
    </xf>
    <xf numFmtId="165" fontId="7" fillId="0" borderId="7" xfId="0" applyNumberFormat="1" applyFont="1" applyBorder="1" applyAlignment="1" applyProtection="1">
      <alignment horizontal="center" vertical="top"/>
      <protection locked="0"/>
    </xf>
    <xf numFmtId="165" fontId="7" fillId="0" borderId="10" xfId="0" applyNumberFormat="1" applyFont="1" applyBorder="1" applyAlignment="1" applyProtection="1">
      <alignment horizontal="center" vertical="top"/>
      <protection locked="0"/>
    </xf>
    <xf numFmtId="165" fontId="8" fillId="0" borderId="8" xfId="0" applyNumberFormat="1" applyFont="1" applyBorder="1" applyAlignment="1" applyProtection="1">
      <alignment horizontal="center" vertical="top"/>
      <protection locked="0"/>
    </xf>
    <xf numFmtId="165" fontId="8" fillId="0" borderId="11" xfId="0" applyNumberFormat="1" applyFont="1" applyBorder="1" applyAlignment="1" applyProtection="1">
      <alignment horizontal="center" vertical="top"/>
      <protection locked="0"/>
    </xf>
    <xf numFmtId="0" fontId="13" fillId="0" borderId="0" xfId="0" applyFont="1" applyAlignment="1">
      <alignment horizontal="center" vertical="center" wrapText="1"/>
    </xf>
    <xf numFmtId="0" fontId="0" fillId="0" borderId="0" xfId="0" applyAlignment="1"/>
    <xf numFmtId="0" fontId="11" fillId="0" borderId="0" xfId="0" applyFont="1" applyAlignment="1">
      <alignment horizontal="center" vertical="top" wrapText="1" readingOrder="1"/>
    </xf>
    <xf numFmtId="0" fontId="0" fillId="0" borderId="0" xfId="0" applyAlignment="1">
      <alignment vertical="top"/>
    </xf>
    <xf numFmtId="0" fontId="17" fillId="0" borderId="5" xfId="0" applyFont="1" applyBorder="1" applyAlignment="1">
      <alignment horizontal="center" vertical="center" wrapText="1" readingOrder="2"/>
    </xf>
    <xf numFmtId="0" fontId="0" fillId="0" borderId="14" xfId="0" applyBorder="1" applyAlignment="1">
      <alignment horizontal="center" vertical="center"/>
    </xf>
    <xf numFmtId="0" fontId="25" fillId="0" borderId="5" xfId="0" applyFont="1" applyBorder="1" applyAlignment="1">
      <alignment horizontal="center" vertical="center" wrapText="1" readingOrder="2"/>
    </xf>
    <xf numFmtId="0" fontId="0" fillId="0" borderId="14" xfId="0" applyBorder="1" applyAlignment="1"/>
    <xf numFmtId="0" fontId="16" fillId="0" borderId="0" xfId="0" applyFont="1" applyAlignment="1">
      <alignment horizontal="right" vertical="center" wrapText="1" indent="1" readingOrder="2"/>
    </xf>
    <xf numFmtId="0" fontId="15" fillId="0" borderId="0" xfId="0" applyFont="1" applyAlignment="1">
      <alignment horizontal="right" vertical="center" wrapText="1" indent="1" readingOrder="2"/>
    </xf>
    <xf numFmtId="0" fontId="8" fillId="0" borderId="0" xfId="0" applyFont="1" applyAlignment="1">
      <alignment horizontal="left" vertical="center" wrapText="1" indent="1" readingOrder="1"/>
    </xf>
    <xf numFmtId="0" fontId="0" fillId="0" borderId="0" xfId="0" applyAlignment="1">
      <alignment horizontal="left" vertical="center" indent="1"/>
    </xf>
    <xf numFmtId="0" fontId="8" fillId="0" borderId="0" xfId="0" applyFont="1" applyAlignment="1">
      <alignment wrapText="1"/>
    </xf>
    <xf numFmtId="0" fontId="15" fillId="0" borderId="0" xfId="0" applyFont="1" applyAlignment="1">
      <alignment horizontal="right" vertical="top" wrapText="1"/>
    </xf>
    <xf numFmtId="0" fontId="18" fillId="0" borderId="0" xfId="0" applyFont="1" applyAlignment="1">
      <alignment horizontal="right" vertical="top" wrapText="1" readingOrder="2"/>
    </xf>
    <xf numFmtId="0" fontId="18" fillId="0" borderId="0" xfId="0" applyFont="1" applyAlignment="1">
      <alignment horizontal="justify" wrapText="1"/>
    </xf>
    <xf numFmtId="0" fontId="8" fillId="0" borderId="0" xfId="0" applyFont="1" applyAlignment="1">
      <alignment horizontal="justify" wrapText="1"/>
    </xf>
    <xf numFmtId="0" fontId="0" fillId="0" borderId="0" xfId="0" applyAlignment="1">
      <alignment vertical="top" wrapText="1"/>
    </xf>
    <xf numFmtId="0" fontId="77" fillId="0" borderId="0" xfId="0" applyFont="1" applyAlignment="1">
      <alignment wrapText="1"/>
    </xf>
    <xf numFmtId="0" fontId="30" fillId="0" borderId="0" xfId="0" applyFont="1" applyAlignment="1">
      <alignment horizontal="right" vertical="top" wrapText="1" indent="1" readingOrder="2"/>
    </xf>
    <xf numFmtId="0" fontId="27" fillId="0" borderId="0" xfId="0" applyFont="1" applyAlignment="1">
      <alignment horizontal="left" vertical="top" wrapText="1" indent="1"/>
    </xf>
  </cellXfs>
  <cellStyles count="16">
    <cellStyle name="Comma" xfId="10" builtinId="3"/>
    <cellStyle name="Comma 2" xfId="9"/>
    <cellStyle name="Comma 3" xfId="13"/>
    <cellStyle name="Good" xfId="2" builtinId="26"/>
    <cellStyle name="Good 2" xfId="15"/>
    <cellStyle name="Heading 2 2" xfId="4"/>
    <cellStyle name="Neutral" xfId="3" builtinId="28"/>
    <cellStyle name="Normal" xfId="0" builtinId="0"/>
    <cellStyle name="Normal 2" xfId="8"/>
    <cellStyle name="Normal 3" xfId="7"/>
    <cellStyle name="Normal 3 2" xfId="11"/>
    <cellStyle name="Normal 4" xfId="6"/>
    <cellStyle name="Normal 4 2" xfId="14"/>
    <cellStyle name="Normal 5" xfId="12"/>
    <cellStyle name="Normal_Sheet1" xfId="5"/>
    <cellStyle name="Normal_water tables"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V46"/>
  <sheetViews>
    <sheetView rightToLeft="1" view="pageBreakPreview" topLeftCell="A13" zoomScaleNormal="100" zoomScaleSheetLayoutView="100" workbookViewId="0">
      <selection activeCell="A21" sqref="A21:XFD24"/>
    </sheetView>
  </sheetViews>
  <sheetFormatPr defaultColWidth="9.140625" defaultRowHeight="12.75" x14ac:dyDescent="0.2"/>
  <cols>
    <col min="1" max="1" width="24.140625" style="167" customWidth="1"/>
    <col min="2" max="10" width="8.85546875" style="167" bestFit="1" customWidth="1"/>
    <col min="11" max="12" width="10.140625" style="167" customWidth="1"/>
    <col min="13" max="13" width="25.42578125" style="167" customWidth="1"/>
    <col min="14" max="14" width="11.5703125" style="167" bestFit="1" customWidth="1"/>
    <col min="15" max="15" width="11.7109375" style="167" customWidth="1"/>
    <col min="16" max="16" width="11.5703125" style="167" bestFit="1" customWidth="1"/>
    <col min="17" max="17" width="13.28515625" style="167" bestFit="1" customWidth="1"/>
    <col min="18" max="16384" width="9.140625" style="167"/>
  </cols>
  <sheetData>
    <row r="1" spans="1:17" ht="21.75" customHeight="1" x14ac:dyDescent="0.2">
      <c r="A1" s="481" t="s">
        <v>295</v>
      </c>
      <c r="B1" s="482"/>
      <c r="C1" s="482"/>
      <c r="D1" s="482"/>
      <c r="E1" s="482"/>
      <c r="F1" s="482"/>
      <c r="G1" s="482"/>
      <c r="H1" s="482"/>
      <c r="I1" s="482"/>
      <c r="J1" s="482"/>
      <c r="K1" s="482"/>
      <c r="L1" s="482"/>
      <c r="M1" s="482"/>
    </row>
    <row r="2" spans="1:17" ht="19.5" customHeight="1" x14ac:dyDescent="0.2">
      <c r="A2" s="483" t="s">
        <v>296</v>
      </c>
      <c r="B2" s="483"/>
      <c r="C2" s="483"/>
      <c r="D2" s="483"/>
      <c r="E2" s="483"/>
      <c r="F2" s="483"/>
      <c r="G2" s="483"/>
      <c r="H2" s="483"/>
      <c r="I2" s="483"/>
      <c r="J2" s="483"/>
      <c r="K2" s="483"/>
      <c r="L2" s="483"/>
      <c r="M2" s="483"/>
    </row>
    <row r="3" spans="1:17" ht="17.100000000000001" customHeight="1" x14ac:dyDescent="0.2">
      <c r="A3" s="168" t="s">
        <v>0</v>
      </c>
      <c r="B3" s="394"/>
      <c r="C3" s="394"/>
      <c r="D3" s="394"/>
      <c r="E3" s="394"/>
      <c r="F3" s="394"/>
      <c r="G3" s="394"/>
      <c r="H3" s="394"/>
      <c r="I3" s="394"/>
      <c r="J3" s="394"/>
      <c r="K3" s="394"/>
      <c r="L3" s="394"/>
      <c r="M3" s="169" t="s">
        <v>1</v>
      </c>
      <c r="P3" s="170"/>
      <c r="Q3" s="171"/>
    </row>
    <row r="4" spans="1:17" ht="17.100000000000001" customHeight="1" x14ac:dyDescent="0.2">
      <c r="A4" s="485" t="s">
        <v>2</v>
      </c>
      <c r="B4" s="413" t="s">
        <v>3</v>
      </c>
      <c r="C4" s="413"/>
      <c r="D4" s="414"/>
      <c r="E4" s="414"/>
      <c r="F4" s="414"/>
      <c r="G4" s="414"/>
      <c r="H4" s="414"/>
      <c r="I4" s="414"/>
      <c r="J4" s="414"/>
      <c r="K4" s="415"/>
      <c r="L4" s="415" t="s">
        <v>4</v>
      </c>
      <c r="M4" s="487" t="s">
        <v>5</v>
      </c>
      <c r="P4" s="170"/>
      <c r="Q4" s="171"/>
    </row>
    <row r="5" spans="1:17" ht="17.100000000000001" customHeight="1" x14ac:dyDescent="0.2">
      <c r="A5" s="486"/>
      <c r="B5" s="288">
        <v>2013</v>
      </c>
      <c r="C5" s="288">
        <v>2014</v>
      </c>
      <c r="D5" s="288">
        <v>2015</v>
      </c>
      <c r="E5" s="288">
        <v>2016</v>
      </c>
      <c r="F5" s="288">
        <v>2017</v>
      </c>
      <c r="G5" s="288">
        <v>2018</v>
      </c>
      <c r="H5" s="288">
        <v>2019</v>
      </c>
      <c r="I5" s="288">
        <v>2020</v>
      </c>
      <c r="J5" s="92">
        <v>2021</v>
      </c>
      <c r="K5" s="92">
        <v>2022</v>
      </c>
      <c r="L5" s="92" t="s">
        <v>311</v>
      </c>
      <c r="M5" s="488"/>
      <c r="P5" s="170"/>
      <c r="Q5" s="171"/>
    </row>
    <row r="6" spans="1:17" s="175" customFormat="1" ht="24" x14ac:dyDescent="0.2">
      <c r="A6" s="410" t="s">
        <v>6</v>
      </c>
      <c r="B6" s="424">
        <f>'2'!B6+'3'!B6</f>
        <v>365.7</v>
      </c>
      <c r="C6" s="416">
        <f>'2'!C6+'3'!C6</f>
        <v>342.7</v>
      </c>
      <c r="D6" s="416">
        <f>'2'!D6+'3'!D6</f>
        <v>365.3</v>
      </c>
      <c r="E6" s="416">
        <f>'2'!E6+'3'!E6</f>
        <v>363.6</v>
      </c>
      <c r="F6" s="416">
        <f>'2'!F6+'3'!F6</f>
        <v>375.2</v>
      </c>
      <c r="G6" s="416">
        <f>'2'!G6+'3'!G6</f>
        <v>389.5</v>
      </c>
      <c r="H6" s="416">
        <f>'2'!H6+'3'!H6</f>
        <v>417.9</v>
      </c>
      <c r="I6" s="416">
        <f>'2'!I6+'3'!I6</f>
        <v>449.8</v>
      </c>
      <c r="J6" s="416">
        <f>'2'!J6+'3'!J6</f>
        <v>438.7</v>
      </c>
      <c r="K6" s="416">
        <f>'2'!K6+'3'!K6</f>
        <v>445.7</v>
      </c>
      <c r="L6" s="425">
        <f>'2'!L6+'3'!L6</f>
        <v>396.1</v>
      </c>
      <c r="M6" s="379" t="s">
        <v>7</v>
      </c>
      <c r="N6" s="171"/>
      <c r="O6" s="388"/>
      <c r="P6" s="171"/>
      <c r="Q6" s="171"/>
    </row>
    <row r="7" spans="1:17" s="175" customFormat="1" ht="42.75" x14ac:dyDescent="0.2">
      <c r="A7" s="411" t="s">
        <v>8</v>
      </c>
      <c r="B7" s="424">
        <f>'2'!B7+'3'!B7</f>
        <v>262.89999999999998</v>
      </c>
      <c r="C7" s="416">
        <f>'2'!C7+'3'!C7</f>
        <v>246.3</v>
      </c>
      <c r="D7" s="416">
        <f>'2'!D7+'3'!D7</f>
        <v>250.5</v>
      </c>
      <c r="E7" s="416">
        <f>'2'!E7+'3'!E7</f>
        <v>251.6</v>
      </c>
      <c r="F7" s="416">
        <f>'2'!F7+'3'!F7</f>
        <v>264.5</v>
      </c>
      <c r="G7" s="416">
        <f>'2'!G7+'3'!G7</f>
        <v>274.2</v>
      </c>
      <c r="H7" s="416">
        <f>'2'!H7+'3'!H7</f>
        <v>289</v>
      </c>
      <c r="I7" s="416">
        <f>'2'!I7+'3'!I7</f>
        <v>299.10000000000002</v>
      </c>
      <c r="J7" s="416">
        <f>'2'!J7+'3'!J7</f>
        <v>297.8</v>
      </c>
      <c r="K7" s="416">
        <f>'2'!K7+'3'!K7</f>
        <v>298.5</v>
      </c>
      <c r="L7" s="425">
        <f>'2'!L7+'3'!L7</f>
        <v>261.3</v>
      </c>
      <c r="M7" s="380" t="s">
        <v>9</v>
      </c>
      <c r="N7" s="171"/>
      <c r="O7" s="388"/>
      <c r="P7" s="171"/>
      <c r="Q7" s="171"/>
    </row>
    <row r="8" spans="1:17" ht="25.5" x14ac:dyDescent="0.2">
      <c r="A8" s="411" t="s">
        <v>10</v>
      </c>
      <c r="B8" s="426">
        <f>'2'!B8</f>
        <v>39.5</v>
      </c>
      <c r="C8" s="417">
        <f>'2'!C8</f>
        <v>28.2</v>
      </c>
      <c r="D8" s="416">
        <f>'2'!D8</f>
        <v>40.700000000000003</v>
      </c>
      <c r="E8" s="416">
        <f>'2'!E8</f>
        <v>29</v>
      </c>
      <c r="F8" s="416">
        <f>'2'!F8</f>
        <v>23.5</v>
      </c>
      <c r="G8" s="416">
        <f>'2'!G8</f>
        <v>25.5</v>
      </c>
      <c r="H8" s="416">
        <f>'2'!H8</f>
        <v>40.6</v>
      </c>
      <c r="I8" s="416">
        <f>'2'!I8</f>
        <v>53.3</v>
      </c>
      <c r="J8" s="416">
        <f>'2'!J8</f>
        <v>37</v>
      </c>
      <c r="K8" s="416">
        <f>'2'!K8</f>
        <v>38.799999999999997</v>
      </c>
      <c r="L8" s="425">
        <f>'2'!L8</f>
        <v>28.3</v>
      </c>
      <c r="M8" s="156" t="s">
        <v>11</v>
      </c>
      <c r="N8" s="171"/>
      <c r="O8" s="388"/>
      <c r="P8" s="232"/>
    </row>
    <row r="9" spans="1:17" ht="21" customHeight="1" x14ac:dyDescent="0.2">
      <c r="A9" s="411" t="s">
        <v>12</v>
      </c>
      <c r="B9" s="457">
        <v>0</v>
      </c>
      <c r="C9" s="417">
        <v>4.7</v>
      </c>
      <c r="D9" s="417">
        <v>3.9</v>
      </c>
      <c r="E9" s="417">
        <v>3.9</v>
      </c>
      <c r="F9" s="417">
        <v>4</v>
      </c>
      <c r="G9" s="418">
        <v>4.0999999999999996</v>
      </c>
      <c r="H9" s="416">
        <v>4.0999999999999996</v>
      </c>
      <c r="I9" s="416">
        <v>5.7</v>
      </c>
      <c r="J9" s="416">
        <v>7.5</v>
      </c>
      <c r="K9" s="416">
        <v>9.6</v>
      </c>
      <c r="L9" s="425">
        <f>'3'!L9</f>
        <v>8</v>
      </c>
      <c r="M9" s="156" t="s">
        <v>14</v>
      </c>
      <c r="N9" s="171"/>
      <c r="O9" s="388"/>
      <c r="P9" s="178"/>
      <c r="Q9" s="171"/>
    </row>
    <row r="10" spans="1:17" s="175" customFormat="1" ht="50.25" customHeight="1" x14ac:dyDescent="0.2">
      <c r="A10" s="411" t="s">
        <v>354</v>
      </c>
      <c r="B10" s="427">
        <v>63.3</v>
      </c>
      <c r="C10" s="417">
        <v>63.5</v>
      </c>
      <c r="D10" s="417">
        <v>70.2</v>
      </c>
      <c r="E10" s="417">
        <v>79.099999999999994</v>
      </c>
      <c r="F10" s="417">
        <v>83.2</v>
      </c>
      <c r="G10" s="419">
        <v>85.7</v>
      </c>
      <c r="H10" s="416">
        <v>84.2</v>
      </c>
      <c r="I10" s="416">
        <f>'2'!I10+'3'!I10</f>
        <v>91.7</v>
      </c>
      <c r="J10" s="416">
        <f>'2'!J10+'3'!J10</f>
        <v>96.4</v>
      </c>
      <c r="K10" s="416">
        <f>'2'!K10+'3'!K10</f>
        <v>98.8</v>
      </c>
      <c r="L10" s="425">
        <f>'2'!L10+'3'!L10</f>
        <v>98.5</v>
      </c>
      <c r="M10" s="156" t="s">
        <v>355</v>
      </c>
      <c r="N10" s="171"/>
      <c r="O10" s="388"/>
      <c r="P10" s="179"/>
      <c r="Q10" s="171"/>
    </row>
    <row r="11" spans="1:17" ht="24" x14ac:dyDescent="0.2">
      <c r="A11" s="411" t="s">
        <v>15</v>
      </c>
      <c r="B11" s="428">
        <v>198.4</v>
      </c>
      <c r="C11" s="420">
        <v>191.3</v>
      </c>
      <c r="D11" s="420">
        <v>214.9</v>
      </c>
      <c r="E11" s="420">
        <v>210.2</v>
      </c>
      <c r="F11" s="421">
        <v>213.2</v>
      </c>
      <c r="G11" s="421">
        <v>214</v>
      </c>
      <c r="H11" s="422">
        <v>227.3</v>
      </c>
      <c r="I11" s="422">
        <v>232.6</v>
      </c>
      <c r="J11" s="422">
        <v>250.7</v>
      </c>
      <c r="K11" s="423">
        <v>250.8</v>
      </c>
      <c r="L11" s="425">
        <f>'2'!L11+'3'!L11</f>
        <v>245.4</v>
      </c>
      <c r="M11" s="156" t="s">
        <v>16</v>
      </c>
      <c r="N11" s="171"/>
      <c r="O11" s="388"/>
      <c r="P11" s="178"/>
      <c r="Q11" s="232"/>
    </row>
    <row r="12" spans="1:17" ht="37.5" customHeight="1" x14ac:dyDescent="0.2">
      <c r="A12" s="412" t="s">
        <v>17</v>
      </c>
      <c r="B12" s="429">
        <v>79.099999999999994</v>
      </c>
      <c r="C12" s="289">
        <v>79.3</v>
      </c>
      <c r="D12" s="289">
        <v>82.2</v>
      </c>
      <c r="E12" s="289">
        <v>83</v>
      </c>
      <c r="F12" s="289">
        <v>88.3</v>
      </c>
      <c r="G12" s="366">
        <v>87.3</v>
      </c>
      <c r="H12" s="366">
        <v>81.900000000000006</v>
      </c>
      <c r="I12" s="366">
        <v>84.2</v>
      </c>
      <c r="J12" s="366">
        <v>86.3</v>
      </c>
      <c r="K12" s="366">
        <v>85.7</v>
      </c>
      <c r="L12" s="430">
        <f>'9'!F6</f>
        <v>79.8</v>
      </c>
      <c r="M12" s="381" t="s">
        <v>18</v>
      </c>
      <c r="N12" s="171"/>
      <c r="O12" s="388"/>
    </row>
    <row r="13" spans="1:17" s="175" customFormat="1" ht="39.75" customHeight="1" x14ac:dyDescent="0.2">
      <c r="A13" s="489" t="s">
        <v>19</v>
      </c>
      <c r="B13" s="489"/>
      <c r="C13" s="489"/>
      <c r="D13" s="489"/>
      <c r="E13" s="489"/>
      <c r="F13" s="489"/>
      <c r="G13" s="480" t="s">
        <v>20</v>
      </c>
      <c r="H13" s="480"/>
      <c r="I13" s="480"/>
      <c r="J13" s="480"/>
      <c r="K13" s="480"/>
      <c r="L13" s="480"/>
      <c r="M13" s="480"/>
      <c r="N13" s="171"/>
      <c r="O13" s="171"/>
      <c r="P13" s="171"/>
      <c r="Q13" s="171"/>
    </row>
    <row r="14" spans="1:17" s="175" customFormat="1" ht="106.5" customHeight="1" x14ac:dyDescent="0.2">
      <c r="A14" s="490" t="s">
        <v>21</v>
      </c>
      <c r="B14" s="490"/>
      <c r="C14" s="490"/>
      <c r="D14" s="490"/>
      <c r="E14" s="490"/>
      <c r="F14" s="490"/>
      <c r="G14" s="480" t="s">
        <v>22</v>
      </c>
      <c r="H14" s="480"/>
      <c r="I14" s="480"/>
      <c r="J14" s="480"/>
      <c r="K14" s="480"/>
      <c r="L14" s="480"/>
      <c r="M14" s="480"/>
      <c r="N14" s="171"/>
      <c r="O14" s="171"/>
      <c r="P14" s="171"/>
      <c r="Q14" s="171"/>
    </row>
    <row r="15" spans="1:17" s="175" customFormat="1" ht="16.5" customHeight="1" x14ac:dyDescent="0.2">
      <c r="A15" s="479" t="s">
        <v>23</v>
      </c>
      <c r="B15" s="479"/>
      <c r="C15" s="479"/>
      <c r="D15" s="479"/>
      <c r="E15" s="479"/>
      <c r="F15" s="479"/>
      <c r="G15" s="480" t="s">
        <v>24</v>
      </c>
      <c r="H15" s="480"/>
      <c r="I15" s="480"/>
      <c r="J15" s="480"/>
      <c r="K15" s="480"/>
      <c r="L15" s="480"/>
      <c r="M15" s="480"/>
      <c r="N15" s="171"/>
      <c r="O15" s="171"/>
      <c r="P15" s="171"/>
      <c r="Q15" s="171"/>
    </row>
    <row r="16" spans="1:17" s="175" customFormat="1" ht="16.5" customHeight="1" x14ac:dyDescent="0.2">
      <c r="A16" s="479" t="s">
        <v>25</v>
      </c>
      <c r="B16" s="479"/>
      <c r="C16" s="479"/>
      <c r="D16" s="479"/>
      <c r="E16" s="479"/>
      <c r="F16" s="479"/>
      <c r="G16" s="480" t="s">
        <v>26</v>
      </c>
      <c r="H16" s="480"/>
      <c r="I16" s="480"/>
      <c r="J16" s="480"/>
      <c r="K16" s="480"/>
      <c r="L16" s="480"/>
      <c r="M16" s="480"/>
      <c r="N16" s="171"/>
      <c r="O16" s="171"/>
      <c r="P16" s="171"/>
      <c r="Q16" s="171"/>
    </row>
    <row r="17" spans="1:22" s="175" customFormat="1" ht="26.25" customHeight="1" x14ac:dyDescent="0.2">
      <c r="A17" s="479" t="s">
        <v>330</v>
      </c>
      <c r="B17" s="479"/>
      <c r="C17" s="479"/>
      <c r="D17" s="479"/>
      <c r="E17" s="479"/>
      <c r="F17" s="479"/>
      <c r="G17" s="480" t="s">
        <v>331</v>
      </c>
      <c r="H17" s="480"/>
      <c r="I17" s="480"/>
      <c r="J17" s="480"/>
      <c r="K17" s="480"/>
      <c r="L17" s="480"/>
      <c r="M17" s="480"/>
    </row>
    <row r="18" spans="1:22" s="175" customFormat="1" ht="26.25" customHeight="1" x14ac:dyDescent="0.2">
      <c r="A18" s="479" t="s">
        <v>339</v>
      </c>
      <c r="B18" s="479"/>
      <c r="C18" s="479"/>
      <c r="D18" s="479"/>
      <c r="E18" s="479"/>
      <c r="F18" s="479"/>
      <c r="G18" s="480" t="s">
        <v>332</v>
      </c>
      <c r="H18" s="480"/>
      <c r="I18" s="480"/>
      <c r="J18" s="480"/>
      <c r="K18" s="480"/>
      <c r="L18" s="480"/>
      <c r="M18" s="480"/>
    </row>
    <row r="19" spans="1:22" s="175" customFormat="1" ht="26.25" customHeight="1" x14ac:dyDescent="0.2">
      <c r="A19" s="479" t="s">
        <v>312</v>
      </c>
      <c r="B19" s="479"/>
      <c r="C19" s="479"/>
      <c r="D19" s="479"/>
      <c r="E19" s="479"/>
      <c r="F19" s="479"/>
      <c r="G19" s="480" t="s">
        <v>313</v>
      </c>
      <c r="H19" s="480"/>
      <c r="I19" s="480"/>
      <c r="J19" s="480"/>
      <c r="K19" s="480"/>
      <c r="L19" s="480"/>
      <c r="M19" s="480"/>
    </row>
    <row r="20" spans="1:22" s="42" customFormat="1" ht="24" customHeight="1" x14ac:dyDescent="0.2">
      <c r="A20" s="477" t="s">
        <v>27</v>
      </c>
      <c r="B20" s="477"/>
      <c r="C20" s="477"/>
      <c r="D20" s="477"/>
      <c r="E20" s="477"/>
      <c r="F20" s="477"/>
      <c r="G20" s="480" t="s">
        <v>28</v>
      </c>
      <c r="H20" s="480"/>
      <c r="I20" s="480"/>
      <c r="J20" s="480"/>
      <c r="K20" s="480"/>
      <c r="L20" s="480"/>
      <c r="M20" s="480"/>
      <c r="P20" s="494"/>
      <c r="Q20" s="494"/>
      <c r="R20" s="494"/>
      <c r="S20" s="494"/>
      <c r="T20" s="494"/>
      <c r="U20" s="494"/>
      <c r="V20" s="494"/>
    </row>
    <row r="21" spans="1:22" ht="17.100000000000001" customHeight="1" x14ac:dyDescent="0.2">
      <c r="A21" s="478" t="s">
        <v>390</v>
      </c>
      <c r="B21" s="478"/>
      <c r="C21" s="478"/>
      <c r="D21" s="478"/>
      <c r="E21" s="478"/>
      <c r="F21" s="478"/>
      <c r="G21" s="493" t="s">
        <v>385</v>
      </c>
      <c r="H21" s="493"/>
      <c r="I21" s="493"/>
      <c r="J21" s="493"/>
      <c r="K21" s="493"/>
      <c r="L21" s="493"/>
      <c r="M21" s="493"/>
    </row>
    <row r="22" spans="1:22" ht="60" customHeight="1" x14ac:dyDescent="0.2">
      <c r="A22" s="477" t="s">
        <v>392</v>
      </c>
      <c r="B22" s="477"/>
      <c r="C22" s="477"/>
      <c r="D22" s="477"/>
      <c r="E22" s="477"/>
      <c r="F22" s="477"/>
      <c r="G22" s="492" t="s">
        <v>387</v>
      </c>
      <c r="H22" s="492"/>
      <c r="I22" s="492"/>
      <c r="J22" s="492"/>
      <c r="K22" s="492"/>
      <c r="L22" s="492"/>
      <c r="M22" s="492"/>
    </row>
    <row r="23" spans="1:22" ht="43.5" customHeight="1" x14ac:dyDescent="0.2">
      <c r="A23" s="477" t="s">
        <v>388</v>
      </c>
      <c r="B23" s="477"/>
      <c r="C23" s="477"/>
      <c r="D23" s="477"/>
      <c r="E23" s="477"/>
      <c r="F23" s="477"/>
      <c r="G23" s="491" t="s">
        <v>393</v>
      </c>
      <c r="H23" s="492"/>
      <c r="I23" s="492"/>
      <c r="J23" s="492"/>
      <c r="K23" s="492"/>
      <c r="L23" s="492"/>
      <c r="M23" s="492"/>
    </row>
    <row r="24" spans="1:22" ht="70.5" customHeight="1" x14ac:dyDescent="0.2">
      <c r="A24" s="477" t="s">
        <v>389</v>
      </c>
      <c r="B24" s="477"/>
      <c r="C24" s="477"/>
      <c r="D24" s="477"/>
      <c r="E24" s="477"/>
      <c r="F24" s="477"/>
      <c r="G24" s="491" t="s">
        <v>386</v>
      </c>
      <c r="H24" s="492"/>
      <c r="I24" s="492"/>
      <c r="J24" s="492"/>
      <c r="K24" s="492"/>
      <c r="L24" s="492"/>
      <c r="M24" s="492"/>
    </row>
    <row r="25" spans="1:22" ht="17.100000000000001" customHeight="1" x14ac:dyDescent="0.2">
      <c r="A25" s="171" t="s">
        <v>391</v>
      </c>
    </row>
    <row r="26" spans="1:22" ht="17.100000000000001" customHeight="1" x14ac:dyDescent="0.2"/>
    <row r="27" spans="1:22" ht="17.100000000000001" customHeight="1" x14ac:dyDescent="0.2"/>
    <row r="28" spans="1:22" ht="17.100000000000001" customHeight="1" x14ac:dyDescent="0.2"/>
    <row r="29" spans="1:22" ht="17.100000000000001" customHeight="1" x14ac:dyDescent="0.2"/>
    <row r="30" spans="1:22" ht="17.100000000000001" customHeight="1" x14ac:dyDescent="0.2"/>
    <row r="31" spans="1:22" ht="17.100000000000001" customHeight="1" x14ac:dyDescent="0.2"/>
    <row r="32" spans="1:22" ht="17.100000000000001" customHeight="1" x14ac:dyDescent="0.2"/>
    <row r="33" spans="1:10" ht="17.100000000000001" customHeight="1" x14ac:dyDescent="0.2"/>
    <row r="34" spans="1:10" ht="17.100000000000001" customHeight="1" x14ac:dyDescent="0.2"/>
    <row r="35" spans="1:10" ht="17.100000000000001" customHeight="1" x14ac:dyDescent="0.2"/>
    <row r="38" spans="1:10" ht="23.25" x14ac:dyDescent="0.2">
      <c r="A38" s="481"/>
      <c r="B38" s="482"/>
      <c r="C38" s="482"/>
      <c r="D38" s="482"/>
      <c r="E38" s="393"/>
      <c r="F38" s="393"/>
      <c r="G38" s="393"/>
      <c r="H38" s="393"/>
      <c r="I38" s="393"/>
      <c r="J38" s="393"/>
    </row>
    <row r="39" spans="1:10" ht="15" x14ac:dyDescent="0.2">
      <c r="A39" s="483"/>
      <c r="B39" s="483"/>
      <c r="C39" s="483"/>
      <c r="D39" s="483"/>
      <c r="E39" s="394"/>
      <c r="F39" s="394"/>
      <c r="G39" s="394"/>
      <c r="H39" s="394"/>
      <c r="I39" s="394"/>
      <c r="J39" s="394"/>
    </row>
    <row r="40" spans="1:10" ht="15" x14ac:dyDescent="0.2">
      <c r="A40" s="394"/>
      <c r="B40" s="394"/>
      <c r="C40" s="394"/>
      <c r="D40" s="394"/>
      <c r="E40" s="394"/>
      <c r="F40" s="394"/>
      <c r="G40" s="394"/>
      <c r="H40" s="394"/>
      <c r="I40" s="394"/>
      <c r="J40" s="394"/>
    </row>
    <row r="41" spans="1:10" x14ac:dyDescent="0.2">
      <c r="A41" s="484"/>
      <c r="B41" s="181"/>
      <c r="C41" s="181"/>
    </row>
    <row r="42" spans="1:10" x14ac:dyDescent="0.2">
      <c r="A42" s="484"/>
      <c r="B42" s="182"/>
      <c r="C42" s="182"/>
      <c r="D42" s="182"/>
      <c r="E42" s="182"/>
      <c r="F42" s="182"/>
      <c r="G42" s="182"/>
      <c r="H42" s="182"/>
      <c r="I42" s="182"/>
      <c r="J42" s="182"/>
    </row>
    <row r="43" spans="1:10" ht="20.25" x14ac:dyDescent="0.2">
      <c r="A43" s="407"/>
      <c r="B43" s="176"/>
      <c r="C43" s="183"/>
      <c r="D43" s="177"/>
      <c r="E43" s="177"/>
      <c r="F43" s="177"/>
      <c r="G43" s="177"/>
      <c r="H43" s="177"/>
      <c r="I43" s="177"/>
      <c r="J43" s="177"/>
    </row>
    <row r="44" spans="1:10" ht="20.25" x14ac:dyDescent="0.2">
      <c r="A44" s="407"/>
      <c r="B44" s="176"/>
      <c r="C44" s="176"/>
      <c r="D44" s="176"/>
      <c r="E44" s="176"/>
      <c r="F44" s="176"/>
      <c r="G44" s="176"/>
      <c r="H44" s="176"/>
      <c r="I44" s="176"/>
      <c r="J44" s="176"/>
    </row>
    <row r="45" spans="1:10" ht="20.25" x14ac:dyDescent="0.2">
      <c r="A45" s="407"/>
      <c r="B45" s="176"/>
      <c r="C45" s="176"/>
      <c r="D45" s="177"/>
      <c r="E45" s="177"/>
      <c r="F45" s="177"/>
      <c r="G45" s="177"/>
      <c r="H45" s="177"/>
      <c r="I45" s="177"/>
      <c r="J45" s="177"/>
    </row>
    <row r="46" spans="1:10" ht="20.25" x14ac:dyDescent="0.2">
      <c r="A46" s="407"/>
      <c r="B46" s="177"/>
      <c r="C46" s="177"/>
      <c r="D46" s="177"/>
      <c r="E46" s="177"/>
      <c r="F46" s="177"/>
      <c r="G46" s="177"/>
      <c r="H46" s="177"/>
      <c r="I46" s="177"/>
      <c r="J46" s="177"/>
    </row>
  </sheetData>
  <customSheetViews>
    <customSheetView guid="{8B9883A3-B301-4038-9D38-6F93C555057A}" showPageBreaks="1" printArea="1" view="pageLayout">
      <selection activeCell="A16" sqref="A16:E16"/>
      <pageMargins left="0" right="0" top="0" bottom="0" header="0" footer="0"/>
      <printOptions horizontalCentered="1"/>
      <pageSetup paperSize="9" fitToHeight="0" orientation="landscape" r:id="rId1"/>
      <headerFooter scaleWithDoc="0" alignWithMargins="0">
        <oddHeader>&amp;L&amp;8PCBS:  Water Tables, 2015&amp;R&amp;"Simplified Arabic,Regular"&amp;8&amp;K00+000  ا&amp;K01+000PCBS:  جداول المياه، 2015</oddHeader>
        <oddFooter>&amp;C&amp;P</oddFooter>
      </headerFooter>
    </customSheetView>
    <customSheetView guid="{5D9BAB13-4BDE-4E58-91A2-3715FFA4052A}" scale="130" showPageBreaks="1" printArea="1" view="pageBreakPreview">
      <selection activeCell="K10" sqref="K10"/>
      <pageMargins left="0" right="0" top="0" bottom="0" header="0" footer="0"/>
      <printOptions horizontalCentered="1"/>
      <pageSetup paperSize="9" fitToHeight="0" orientation="landscape" r:id="rId2"/>
      <headerFooter scaleWithDoc="0" alignWithMargins="0">
        <oddHeader>&amp;L&amp;8PCBS:  Water Tables, 2015&amp;R&amp;"Simplified Arabic,Regular"&amp;8&amp;K00+000  ا&amp;K01+000PCBS:  جداول المياه، 2015</oddHeader>
        <oddFooter>&amp;C&amp;P</oddFooter>
      </headerFooter>
    </customSheetView>
  </customSheetViews>
  <mergeCells count="32">
    <mergeCell ref="G23:M23"/>
    <mergeCell ref="G24:M24"/>
    <mergeCell ref="G22:M22"/>
    <mergeCell ref="G21:M21"/>
    <mergeCell ref="P20:V20"/>
    <mergeCell ref="A1:M1"/>
    <mergeCell ref="A2:M2"/>
    <mergeCell ref="A38:D38"/>
    <mergeCell ref="A39:D39"/>
    <mergeCell ref="A41:A42"/>
    <mergeCell ref="A4:A5"/>
    <mergeCell ref="M4:M5"/>
    <mergeCell ref="G13:M13"/>
    <mergeCell ref="A13:F13"/>
    <mergeCell ref="G14:M14"/>
    <mergeCell ref="A14:F14"/>
    <mergeCell ref="G15:M15"/>
    <mergeCell ref="G20:M20"/>
    <mergeCell ref="A15:F15"/>
    <mergeCell ref="A16:F16"/>
    <mergeCell ref="A17:F17"/>
    <mergeCell ref="G16:M16"/>
    <mergeCell ref="G17:M17"/>
    <mergeCell ref="G19:M19"/>
    <mergeCell ref="A18:F18"/>
    <mergeCell ref="G18:M18"/>
    <mergeCell ref="A22:F22"/>
    <mergeCell ref="A23:F23"/>
    <mergeCell ref="A24:F24"/>
    <mergeCell ref="A21:F21"/>
    <mergeCell ref="A19:F19"/>
    <mergeCell ref="A20:F20"/>
  </mergeCells>
  <phoneticPr fontId="0" type="noConversion"/>
  <printOptions horizontalCentered="1"/>
  <pageMargins left="0.25" right="0.25" top="0.75" bottom="0.75" header="0.3" footer="0.3"/>
  <pageSetup paperSize="9" scale="63" orientation="landscape" r:id="rId3"/>
  <headerFooter scaleWithDoc="0" alignWithMargins="0">
    <oddHeader>&amp;L&amp;8PCBS: Water Tables, 2023&amp;R&amp;"Simplified Arabic,Regular"&amp;8&amp;K00+000ا&amp;K000000PCBS : جداول المياه، 2023</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M58"/>
  <sheetViews>
    <sheetView rightToLeft="1" tabSelected="1" view="pageBreakPreview" zoomScaleNormal="100" zoomScaleSheetLayoutView="100" workbookViewId="0">
      <selection activeCell="J14" sqref="J14"/>
    </sheetView>
  </sheetViews>
  <sheetFormatPr defaultColWidth="17.7109375" defaultRowHeight="21" x14ac:dyDescent="0.2"/>
  <cols>
    <col min="1" max="1" width="16.85546875" style="21" customWidth="1"/>
    <col min="2" max="2" width="17.42578125" style="1" customWidth="1"/>
    <col min="3" max="3" width="18.140625" style="1" customWidth="1"/>
    <col min="4" max="4" width="14.7109375" style="1" customWidth="1"/>
    <col min="5" max="5" width="16.28515625" style="208" customWidth="1"/>
    <col min="6" max="6" width="18.7109375" style="1" customWidth="1"/>
    <col min="7" max="7" width="22" style="1" customWidth="1"/>
    <col min="8" max="16384" width="17.7109375" style="1"/>
  </cols>
  <sheetData>
    <row r="1" spans="1:13" s="18" customFormat="1" ht="24.75" customHeight="1" x14ac:dyDescent="0.2">
      <c r="A1" s="555" t="s">
        <v>320</v>
      </c>
      <c r="B1" s="555"/>
      <c r="C1" s="555"/>
      <c r="D1" s="555"/>
      <c r="E1" s="555"/>
      <c r="F1" s="555"/>
      <c r="G1" s="555"/>
    </row>
    <row r="2" spans="1:13" s="17" customFormat="1" ht="32.25" customHeight="1" x14ac:dyDescent="0.2">
      <c r="A2" s="557" t="s">
        <v>321</v>
      </c>
      <c r="B2" s="557"/>
      <c r="C2" s="557"/>
      <c r="D2" s="557"/>
      <c r="E2" s="557"/>
      <c r="F2" s="557"/>
      <c r="G2" s="557"/>
    </row>
    <row r="3" spans="1:13" s="17" customFormat="1" ht="6" customHeight="1" x14ac:dyDescent="0.2">
      <c r="A3" s="404"/>
      <c r="B3" s="404"/>
      <c r="C3" s="404"/>
      <c r="D3" s="404"/>
      <c r="E3" s="404"/>
      <c r="F3" s="404"/>
      <c r="G3" s="404"/>
    </row>
    <row r="4" spans="1:13" s="8" customFormat="1" ht="42.75" x14ac:dyDescent="0.2">
      <c r="A4" s="558" t="s">
        <v>127</v>
      </c>
      <c r="B4" s="86" t="s">
        <v>189</v>
      </c>
      <c r="C4" s="408" t="s">
        <v>190</v>
      </c>
      <c r="D4" s="408" t="s">
        <v>191</v>
      </c>
      <c r="E4" s="408" t="s">
        <v>136</v>
      </c>
      <c r="F4" s="408" t="s">
        <v>17</v>
      </c>
      <c r="G4" s="556" t="s">
        <v>72</v>
      </c>
    </row>
    <row r="5" spans="1:13" s="8" customFormat="1" ht="48" customHeight="1" x14ac:dyDescent="0.2">
      <c r="A5" s="558"/>
      <c r="B5" s="165" t="s">
        <v>192</v>
      </c>
      <c r="C5" s="166" t="s">
        <v>193</v>
      </c>
      <c r="D5" s="398" t="s">
        <v>194</v>
      </c>
      <c r="E5" s="398" t="s">
        <v>140</v>
      </c>
      <c r="F5" s="166" t="s">
        <v>18</v>
      </c>
      <c r="G5" s="556"/>
    </row>
    <row r="6" spans="1:13" s="27" customFormat="1" ht="15.95" customHeight="1" x14ac:dyDescent="0.2">
      <c r="A6" s="158" t="s">
        <v>55</v>
      </c>
      <c r="B6" s="432">
        <f>SUM(B7:B11)</f>
        <v>95</v>
      </c>
      <c r="C6" s="268">
        <f>SUM(C7:C11)</f>
        <v>56.8</v>
      </c>
      <c r="D6" s="268">
        <f t="shared" ref="D6:D11" si="0">B6-C6</f>
        <v>38.200000000000003</v>
      </c>
      <c r="E6" s="450">
        <f>SUM(E7:E11)</f>
        <v>2257052</v>
      </c>
      <c r="F6" s="269">
        <f t="shared" ref="F6:F11" si="1">((C6*1000000*1000)/E6)/365.25</f>
        <v>68.900000000000006</v>
      </c>
      <c r="G6" s="161" t="s">
        <v>56</v>
      </c>
    </row>
    <row r="7" spans="1:13" s="28" customFormat="1" ht="15.95" customHeight="1" x14ac:dyDescent="0.2">
      <c r="A7" s="159" t="s">
        <v>195</v>
      </c>
      <c r="B7" s="433">
        <v>21.5</v>
      </c>
      <c r="C7" s="431">
        <v>13</v>
      </c>
      <c r="D7" s="435">
        <f t="shared" si="0"/>
        <v>8.5</v>
      </c>
      <c r="E7" s="451">
        <v>451451</v>
      </c>
      <c r="F7" s="270">
        <f t="shared" si="1"/>
        <v>78.8</v>
      </c>
      <c r="G7" s="162" t="s">
        <v>196</v>
      </c>
    </row>
    <row r="8" spans="1:13" s="26" customFormat="1" ht="15.95" customHeight="1" x14ac:dyDescent="0.2">
      <c r="A8" s="159" t="s">
        <v>197</v>
      </c>
      <c r="B8" s="433">
        <v>32.9</v>
      </c>
      <c r="C8" s="431">
        <v>19.7</v>
      </c>
      <c r="D8" s="435">
        <f t="shared" si="0"/>
        <v>13.2</v>
      </c>
      <c r="E8" s="451">
        <v>758134</v>
      </c>
      <c r="F8" s="270">
        <f t="shared" si="1"/>
        <v>71.099999999999994</v>
      </c>
      <c r="G8" s="162" t="s">
        <v>198</v>
      </c>
    </row>
    <row r="9" spans="1:13" s="28" customFormat="1" ht="15.95" customHeight="1" x14ac:dyDescent="0.2">
      <c r="A9" s="159" t="s">
        <v>176</v>
      </c>
      <c r="B9" s="433">
        <v>15.1</v>
      </c>
      <c r="C9" s="431">
        <v>7.8</v>
      </c>
      <c r="D9" s="435">
        <f t="shared" si="0"/>
        <v>7.3</v>
      </c>
      <c r="E9" s="451">
        <v>323425</v>
      </c>
      <c r="F9" s="270">
        <f t="shared" si="1"/>
        <v>66</v>
      </c>
      <c r="G9" s="163" t="s">
        <v>199</v>
      </c>
    </row>
    <row r="10" spans="1:13" s="28" customFormat="1" ht="15.95" customHeight="1" x14ac:dyDescent="0.2">
      <c r="A10" s="159" t="s">
        <v>177</v>
      </c>
      <c r="B10" s="433">
        <v>15</v>
      </c>
      <c r="C10" s="431">
        <v>10.3</v>
      </c>
      <c r="D10" s="435">
        <f t="shared" si="0"/>
        <v>4.7</v>
      </c>
      <c r="E10" s="451">
        <v>444906</v>
      </c>
      <c r="F10" s="270">
        <f t="shared" si="1"/>
        <v>63.4</v>
      </c>
      <c r="G10" s="162" t="s">
        <v>200</v>
      </c>
    </row>
    <row r="11" spans="1:13" s="26" customFormat="1" ht="15.95" customHeight="1" x14ac:dyDescent="0.2">
      <c r="A11" s="160" t="s">
        <v>201</v>
      </c>
      <c r="B11" s="434">
        <v>10.5</v>
      </c>
      <c r="C11" s="227">
        <v>6</v>
      </c>
      <c r="D11" s="363">
        <f t="shared" si="0"/>
        <v>4.5</v>
      </c>
      <c r="E11" s="372">
        <v>279136</v>
      </c>
      <c r="F11" s="271">
        <f t="shared" si="1"/>
        <v>58.8</v>
      </c>
      <c r="G11" s="164" t="s">
        <v>202</v>
      </c>
    </row>
    <row r="12" spans="1:13" s="28" customFormat="1" ht="39.75" customHeight="1" x14ac:dyDescent="0.2">
      <c r="A12" s="554" t="s">
        <v>203</v>
      </c>
      <c r="B12" s="506"/>
      <c r="C12" s="506"/>
      <c r="D12" s="507" t="s">
        <v>204</v>
      </c>
      <c r="E12" s="507"/>
      <c r="F12" s="507"/>
      <c r="G12" s="508"/>
    </row>
    <row r="13" spans="1:13" s="28" customFormat="1" ht="21.75" customHeight="1" x14ac:dyDescent="0.2">
      <c r="A13" s="477" t="s">
        <v>343</v>
      </c>
      <c r="B13" s="477"/>
      <c r="C13" s="477"/>
      <c r="D13" s="505" t="s">
        <v>349</v>
      </c>
      <c r="E13" s="505"/>
      <c r="F13" s="505"/>
      <c r="G13" s="505"/>
    </row>
    <row r="14" spans="1:13" s="28" customFormat="1" ht="37.5" customHeight="1" x14ac:dyDescent="0.2">
      <c r="A14" s="477" t="s">
        <v>318</v>
      </c>
      <c r="B14" s="477"/>
      <c r="C14" s="477"/>
      <c r="D14" s="505" t="s">
        <v>313</v>
      </c>
      <c r="E14" s="505"/>
      <c r="F14" s="505"/>
      <c r="G14" s="505"/>
    </row>
    <row r="15" spans="1:13" s="6" customFormat="1" ht="81.75" customHeight="1" x14ac:dyDescent="0.2">
      <c r="A15" s="506" t="s">
        <v>205</v>
      </c>
      <c r="B15" s="506"/>
      <c r="C15" s="506"/>
      <c r="D15" s="507" t="s">
        <v>206</v>
      </c>
      <c r="E15" s="507"/>
      <c r="F15" s="507"/>
      <c r="G15" s="507"/>
    </row>
    <row r="16" spans="1:13" s="167" customFormat="1" ht="17.100000000000001" customHeight="1" x14ac:dyDescent="0.2">
      <c r="A16" s="619" t="s">
        <v>390</v>
      </c>
      <c r="B16" s="619"/>
      <c r="C16" s="619"/>
      <c r="D16" s="507" t="s">
        <v>385</v>
      </c>
      <c r="E16" s="507"/>
      <c r="F16" s="507"/>
      <c r="G16" s="507"/>
      <c r="H16" s="618"/>
      <c r="I16" s="618"/>
      <c r="J16" s="618"/>
      <c r="K16" s="618"/>
      <c r="L16" s="618"/>
      <c r="M16" s="618"/>
    </row>
    <row r="17" spans="1:13" s="167" customFormat="1" ht="60" customHeight="1" x14ac:dyDescent="0.2">
      <c r="A17" s="506" t="s">
        <v>392</v>
      </c>
      <c r="B17" s="506"/>
      <c r="C17" s="506"/>
      <c r="D17" s="507" t="s">
        <v>387</v>
      </c>
      <c r="E17" s="507"/>
      <c r="F17" s="507"/>
      <c r="G17" s="507"/>
      <c r="H17" s="617"/>
      <c r="I17" s="617"/>
      <c r="J17" s="617"/>
      <c r="K17" s="617"/>
      <c r="L17" s="617"/>
      <c r="M17" s="617"/>
    </row>
    <row r="18" spans="1:13" s="167" customFormat="1" ht="70.5" customHeight="1" x14ac:dyDescent="0.2">
      <c r="A18" s="506" t="s">
        <v>389</v>
      </c>
      <c r="B18" s="506"/>
      <c r="C18" s="506"/>
      <c r="D18" s="507" t="s">
        <v>386</v>
      </c>
      <c r="E18" s="507"/>
      <c r="F18" s="507"/>
      <c r="G18" s="507"/>
      <c r="H18" s="617"/>
      <c r="I18" s="617"/>
      <c r="J18" s="617"/>
      <c r="K18" s="617"/>
      <c r="L18" s="617"/>
      <c r="M18" s="617"/>
    </row>
    <row r="19" spans="1:13" s="6" customFormat="1" ht="17.100000000000001" customHeight="1" x14ac:dyDescent="0.2">
      <c r="A19" s="20"/>
      <c r="E19" s="205"/>
    </row>
    <row r="20" spans="1:13" s="6" customFormat="1" ht="17.100000000000001" customHeight="1" x14ac:dyDescent="0.2">
      <c r="A20" s="20"/>
      <c r="E20" s="205"/>
    </row>
    <row r="21" spans="1:13" s="6" customFormat="1" ht="17.100000000000001" customHeight="1" x14ac:dyDescent="0.2">
      <c r="A21" s="20"/>
      <c r="E21" s="205"/>
    </row>
    <row r="22" spans="1:13" s="6" customFormat="1" ht="17.100000000000001" customHeight="1" x14ac:dyDescent="0.2">
      <c r="A22" s="20"/>
      <c r="E22" s="205"/>
    </row>
    <row r="23" spans="1:13" s="6" customFormat="1" ht="17.100000000000001" customHeight="1" x14ac:dyDescent="0.2">
      <c r="A23" s="20"/>
      <c r="E23" s="205"/>
    </row>
    <row r="24" spans="1:13" s="6" customFormat="1" ht="17.100000000000001" customHeight="1" x14ac:dyDescent="0.2">
      <c r="A24" s="20"/>
      <c r="E24" s="205"/>
    </row>
    <row r="25" spans="1:13" s="6" customFormat="1" ht="17.100000000000001" customHeight="1" x14ac:dyDescent="0.2">
      <c r="A25" s="20"/>
      <c r="E25" s="205"/>
    </row>
    <row r="26" spans="1:13" s="6" customFormat="1" ht="17.100000000000001" customHeight="1" x14ac:dyDescent="0.2">
      <c r="A26" s="20"/>
      <c r="E26" s="205"/>
    </row>
    <row r="27" spans="1:13" s="6" customFormat="1" ht="17.100000000000001" customHeight="1" x14ac:dyDescent="0.2">
      <c r="A27" s="20"/>
      <c r="E27" s="205"/>
    </row>
    <row r="28" spans="1:13" s="6" customFormat="1" ht="17.100000000000001" customHeight="1" x14ac:dyDescent="0.2">
      <c r="A28" s="20"/>
      <c r="E28" s="205"/>
    </row>
    <row r="29" spans="1:13" s="6" customFormat="1" ht="17.100000000000001" customHeight="1" x14ac:dyDescent="0.2">
      <c r="A29" s="20"/>
      <c r="E29" s="205"/>
    </row>
    <row r="30" spans="1:13" s="6" customFormat="1" ht="17.100000000000001" customHeight="1" x14ac:dyDescent="0.2">
      <c r="A30" s="20"/>
      <c r="E30" s="205"/>
    </row>
    <row r="31" spans="1:13" s="6" customFormat="1" ht="17.100000000000001" customHeight="1" x14ac:dyDescent="0.2">
      <c r="A31" s="20"/>
      <c r="E31" s="205"/>
    </row>
    <row r="32" spans="1:13" s="6" customFormat="1" ht="17.100000000000001" customHeight="1" x14ac:dyDescent="0.2">
      <c r="A32" s="20"/>
      <c r="E32" s="205"/>
    </row>
    <row r="33" spans="1:6" s="6" customFormat="1" ht="17.100000000000001" customHeight="1" x14ac:dyDescent="0.2">
      <c r="A33" s="20"/>
      <c r="E33" s="205"/>
    </row>
    <row r="34" spans="1:6" s="6" customFormat="1" ht="17.100000000000001" customHeight="1" x14ac:dyDescent="0.2">
      <c r="A34" s="555" t="s">
        <v>207</v>
      </c>
      <c r="B34" s="555"/>
      <c r="C34" s="555"/>
      <c r="D34" s="555"/>
      <c r="E34" s="555"/>
      <c r="F34" s="555"/>
    </row>
    <row r="35" spans="1:6" s="6" customFormat="1" ht="17.100000000000001" customHeight="1" x14ac:dyDescent="0.2">
      <c r="A35" s="557" t="s">
        <v>208</v>
      </c>
      <c r="B35" s="557"/>
      <c r="C35" s="557"/>
      <c r="D35" s="557"/>
      <c r="E35" s="557"/>
      <c r="F35" s="557"/>
    </row>
    <row r="36" spans="1:6" s="6" customFormat="1" ht="17.100000000000001" customHeight="1" x14ac:dyDescent="0.2">
      <c r="A36" s="404"/>
      <c r="B36" s="404"/>
      <c r="C36" s="404"/>
      <c r="D36" s="404"/>
      <c r="E36" s="204"/>
      <c r="F36" s="404"/>
    </row>
    <row r="37" spans="1:6" s="6" customFormat="1" ht="17.100000000000001" customHeight="1" x14ac:dyDescent="0.2">
      <c r="A37" s="558" t="s">
        <v>127</v>
      </c>
      <c r="B37" s="86" t="s">
        <v>209</v>
      </c>
      <c r="C37" s="408" t="s">
        <v>190</v>
      </c>
      <c r="D37" s="408" t="s">
        <v>210</v>
      </c>
      <c r="E37" s="196"/>
      <c r="F37" s="408" t="s">
        <v>17</v>
      </c>
    </row>
    <row r="38" spans="1:6" s="6" customFormat="1" ht="17.100000000000001" customHeight="1" x14ac:dyDescent="0.2">
      <c r="A38" s="558"/>
      <c r="B38" s="87" t="s">
        <v>211</v>
      </c>
      <c r="C38" s="119" t="s">
        <v>212</v>
      </c>
      <c r="D38" s="397" t="s">
        <v>194</v>
      </c>
      <c r="E38" s="197"/>
      <c r="F38" s="119" t="s">
        <v>18</v>
      </c>
    </row>
    <row r="39" spans="1:6" s="6" customFormat="1" ht="17.100000000000001" customHeight="1" x14ac:dyDescent="0.2">
      <c r="A39" s="115" t="s">
        <v>55</v>
      </c>
      <c r="B39" s="110">
        <v>104.8</v>
      </c>
      <c r="C39" s="110">
        <v>57.7</v>
      </c>
      <c r="D39" s="110">
        <f t="shared" ref="D39:D44" si="2">(B39-C39)</f>
        <v>47.1</v>
      </c>
      <c r="E39" s="206"/>
      <c r="F39" s="111">
        <v>91.3</v>
      </c>
    </row>
    <row r="40" spans="1:6" s="6" customFormat="1" ht="17.100000000000001" customHeight="1" x14ac:dyDescent="0.2">
      <c r="A40" s="116" t="s">
        <v>195</v>
      </c>
      <c r="B40" s="112">
        <v>25.7</v>
      </c>
      <c r="C40" s="113">
        <v>11.2</v>
      </c>
      <c r="D40" s="113">
        <f t="shared" si="2"/>
        <v>14.5</v>
      </c>
      <c r="E40" s="207"/>
      <c r="F40" s="114">
        <v>89.7</v>
      </c>
    </row>
    <row r="41" spans="1:6" s="6" customFormat="1" ht="17.100000000000001" customHeight="1" x14ac:dyDescent="0.2">
      <c r="A41" s="116" t="s">
        <v>197</v>
      </c>
      <c r="B41" s="112">
        <v>35.5</v>
      </c>
      <c r="C41" s="113">
        <v>21.7</v>
      </c>
      <c r="D41" s="113">
        <f t="shared" si="2"/>
        <v>13.8</v>
      </c>
      <c r="E41" s="207"/>
      <c r="F41" s="114">
        <v>99.5</v>
      </c>
    </row>
    <row r="42" spans="1:6" s="6" customFormat="1" ht="17.100000000000001" customHeight="1" x14ac:dyDescent="0.2">
      <c r="A42" s="116" t="s">
        <v>176</v>
      </c>
      <c r="B42" s="120">
        <v>15.2</v>
      </c>
      <c r="C42" s="113">
        <v>8.6</v>
      </c>
      <c r="D42" s="113">
        <f t="shared" si="2"/>
        <v>6.6</v>
      </c>
      <c r="E42" s="207"/>
      <c r="F42" s="114">
        <v>93.7</v>
      </c>
    </row>
    <row r="43" spans="1:6" s="6" customFormat="1" ht="17.100000000000001" customHeight="1" x14ac:dyDescent="0.2">
      <c r="A43" s="116" t="s">
        <v>213</v>
      </c>
      <c r="B43" s="112">
        <v>18.2</v>
      </c>
      <c r="C43" s="125">
        <v>9.8000000000000007</v>
      </c>
      <c r="D43" s="113">
        <f t="shared" si="2"/>
        <v>8.4</v>
      </c>
      <c r="E43" s="207"/>
      <c r="F43" s="114">
        <v>82.4</v>
      </c>
    </row>
    <row r="44" spans="1:6" s="6" customFormat="1" ht="17.100000000000001" customHeight="1" x14ac:dyDescent="0.2">
      <c r="A44" s="117" t="s">
        <v>201</v>
      </c>
      <c r="B44" s="120">
        <v>10.199999999999999</v>
      </c>
      <c r="C44" s="118">
        <v>6.4</v>
      </c>
      <c r="D44" s="113">
        <f t="shared" si="2"/>
        <v>3.8</v>
      </c>
      <c r="E44" s="207"/>
      <c r="F44" s="114">
        <v>82</v>
      </c>
    </row>
    <row r="45" spans="1:6" s="6" customFormat="1" ht="17.100000000000001" customHeight="1" x14ac:dyDescent="0.2">
      <c r="A45" s="562" t="s">
        <v>344</v>
      </c>
      <c r="B45" s="562"/>
      <c r="C45" s="562"/>
      <c r="D45" s="563" t="s">
        <v>350</v>
      </c>
      <c r="E45" s="563"/>
      <c r="F45" s="563"/>
    </row>
    <row r="46" spans="1:6" s="6" customFormat="1" ht="17.100000000000001" customHeight="1" x14ac:dyDescent="0.2">
      <c r="A46" s="550" t="s">
        <v>214</v>
      </c>
      <c r="B46" s="559"/>
      <c r="C46" s="550"/>
      <c r="D46" s="560" t="s">
        <v>215</v>
      </c>
      <c r="E46" s="560"/>
      <c r="F46" s="561"/>
    </row>
    <row r="47" spans="1:6" s="6" customFormat="1" ht="17.100000000000001" customHeight="1" x14ac:dyDescent="0.2">
      <c r="A47" s="550" t="s">
        <v>216</v>
      </c>
      <c r="B47" s="550"/>
      <c r="C47" s="550"/>
      <c r="D47" s="560" t="s">
        <v>217</v>
      </c>
      <c r="E47" s="560"/>
      <c r="F47" s="561"/>
    </row>
    <row r="48" spans="1:6" s="6" customFormat="1" ht="17.100000000000001" customHeight="1" x14ac:dyDescent="0.2">
      <c r="A48" s="20"/>
      <c r="E48" s="205"/>
    </row>
    <row r="49" spans="1:6" s="6" customFormat="1" ht="17.100000000000001" customHeight="1" x14ac:dyDescent="0.2">
      <c r="A49" s="20"/>
      <c r="D49" s="124"/>
      <c r="E49" s="124"/>
    </row>
    <row r="50" spans="1:6" s="6" customFormat="1" ht="17.100000000000001" customHeight="1" x14ac:dyDescent="0.2">
      <c r="A50" s="20"/>
      <c r="B50" s="124"/>
      <c r="D50" s="124"/>
      <c r="E50" s="124"/>
    </row>
    <row r="51" spans="1:6" s="6" customFormat="1" ht="17.100000000000001" customHeight="1" x14ac:dyDescent="0.2">
      <c r="A51" s="20"/>
      <c r="E51" s="205"/>
    </row>
    <row r="52" spans="1:6" ht="20.25" x14ac:dyDescent="0.2">
      <c r="A52" s="20"/>
      <c r="B52" s="6"/>
      <c r="C52" s="6"/>
      <c r="D52" s="6"/>
      <c r="E52" s="205"/>
      <c r="F52" s="6"/>
    </row>
    <row r="53" spans="1:6" ht="20.25" x14ac:dyDescent="0.2">
      <c r="A53" s="20"/>
      <c r="B53" s="6"/>
      <c r="C53" s="6"/>
      <c r="D53" s="6"/>
      <c r="E53" s="205"/>
      <c r="F53" s="6"/>
    </row>
    <row r="54" spans="1:6" ht="20.25" x14ac:dyDescent="0.2">
      <c r="A54" s="20"/>
      <c r="B54" s="6"/>
      <c r="C54" s="6"/>
      <c r="D54" s="6"/>
      <c r="E54" s="205"/>
      <c r="F54" s="6"/>
    </row>
    <row r="55" spans="1:6" ht="20.25" x14ac:dyDescent="0.2">
      <c r="A55" s="20"/>
      <c r="B55" s="6"/>
      <c r="C55" s="6"/>
      <c r="D55" s="6"/>
      <c r="E55" s="205"/>
      <c r="F55" s="6"/>
    </row>
    <row r="56" spans="1:6" ht="20.25" x14ac:dyDescent="0.2">
      <c r="A56" s="20"/>
      <c r="B56" s="6"/>
      <c r="C56" s="6"/>
      <c r="D56" s="6"/>
      <c r="E56" s="205"/>
      <c r="F56" s="6"/>
    </row>
    <row r="57" spans="1:6" ht="20.25" x14ac:dyDescent="0.2">
      <c r="A57" s="20"/>
      <c r="B57" s="6"/>
      <c r="C57" s="6"/>
      <c r="D57" s="6"/>
      <c r="E57" s="205"/>
      <c r="F57" s="6"/>
    </row>
    <row r="58" spans="1:6" ht="20.25" x14ac:dyDescent="0.2">
      <c r="A58" s="20"/>
      <c r="B58" s="6"/>
      <c r="C58" s="6"/>
      <c r="D58" s="6"/>
      <c r="E58" s="205"/>
      <c r="F58" s="6"/>
    </row>
  </sheetData>
  <customSheetViews>
    <customSheetView guid="{8B9883A3-B301-4038-9D38-6F93C555057A}" showPageBreaks="1" printArea="1" view="pageLayout">
      <selection activeCell="A14" sqref="A14:C14"/>
      <pageMargins left="0" right="0" top="0" bottom="0" header="0" footer="0"/>
      <printOptions horizontalCentered="1"/>
      <pageSetup paperSize="9"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view="pageBreakPreview">
      <selection activeCell="K10" sqref="K10"/>
      <pageMargins left="0" right="0" top="0" bottom="0" header="0" footer="0"/>
      <printOptions horizontalCentered="1"/>
      <pageSetup paperSize="9"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27">
    <mergeCell ref="A16:C16"/>
    <mergeCell ref="A17:C17"/>
    <mergeCell ref="A18:C18"/>
    <mergeCell ref="D17:G17"/>
    <mergeCell ref="D16:G16"/>
    <mergeCell ref="D18:G18"/>
    <mergeCell ref="A46:C46"/>
    <mergeCell ref="D46:F46"/>
    <mergeCell ref="A47:C47"/>
    <mergeCell ref="D47:F47"/>
    <mergeCell ref="A34:F34"/>
    <mergeCell ref="A35:F35"/>
    <mergeCell ref="A37:A38"/>
    <mergeCell ref="A45:C45"/>
    <mergeCell ref="D45:F45"/>
    <mergeCell ref="D15:G15"/>
    <mergeCell ref="A12:C12"/>
    <mergeCell ref="A15:C15"/>
    <mergeCell ref="A1:G1"/>
    <mergeCell ref="G4:G5"/>
    <mergeCell ref="A2:G2"/>
    <mergeCell ref="A4:A5"/>
    <mergeCell ref="D12:G12"/>
    <mergeCell ref="A13:C13"/>
    <mergeCell ref="D13:G13"/>
    <mergeCell ref="A14:C14"/>
    <mergeCell ref="D14:G14"/>
  </mergeCells>
  <printOptions horizontalCentered="1"/>
  <pageMargins left="0.25" right="0.25" top="0.75" bottom="0.75" header="0.3" footer="0.3"/>
  <pageSetup paperSize="9" scale="87" firstPageNumber="4" orientation="landscape" r:id="rId3"/>
  <headerFooter scaleWithDoc="0" alignWithMargins="0">
    <oddHeader>&amp;L&amp;8PCBS: Water Tables, 2023&amp;R&amp;"Simplified Arabic,Regular"&amp;8&amp;K00+000ا&amp;K000000PCBS : جداول المياه، 2023</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L52"/>
  <sheetViews>
    <sheetView rightToLeft="1" view="pageBreakPreview" zoomScale="110" zoomScaleNormal="100" zoomScaleSheetLayoutView="110" workbookViewId="0">
      <selection activeCell="A14" sqref="A14"/>
    </sheetView>
  </sheetViews>
  <sheetFormatPr defaultRowHeight="12.75" x14ac:dyDescent="0.2"/>
  <cols>
    <col min="1" max="1" width="19.85546875" customWidth="1"/>
    <col min="2" max="2" width="14.140625" customWidth="1"/>
    <col min="3" max="3" width="15.140625" customWidth="1"/>
    <col min="4" max="4" width="12.85546875" customWidth="1"/>
    <col min="5" max="5" width="13.140625" style="203" customWidth="1"/>
    <col min="6" max="6" width="13.28515625" customWidth="1"/>
    <col min="7" max="7" width="15.7109375" customWidth="1"/>
    <col min="8" max="8" width="33.85546875" customWidth="1"/>
  </cols>
  <sheetData>
    <row r="1" spans="1:12" ht="23.25" customHeight="1" x14ac:dyDescent="0.2">
      <c r="A1" s="481" t="s">
        <v>307</v>
      </c>
      <c r="B1" s="481"/>
      <c r="C1" s="481"/>
      <c r="D1" s="481"/>
      <c r="E1" s="481"/>
      <c r="F1" s="481"/>
      <c r="G1" s="481"/>
      <c r="H1" s="481"/>
      <c r="I1" s="384"/>
      <c r="J1" s="384"/>
      <c r="K1" s="384"/>
    </row>
    <row r="2" spans="1:12" ht="30.75" customHeight="1" x14ac:dyDescent="0.2">
      <c r="A2" s="546" t="s">
        <v>308</v>
      </c>
      <c r="B2" s="546"/>
      <c r="C2" s="546"/>
      <c r="D2" s="546"/>
      <c r="E2" s="546"/>
      <c r="F2" s="546"/>
      <c r="G2" s="546"/>
      <c r="H2" s="546"/>
      <c r="I2" s="384"/>
      <c r="J2" s="384"/>
      <c r="K2" s="384"/>
    </row>
    <row r="3" spans="1:12" ht="5.25" customHeight="1" x14ac:dyDescent="0.2">
      <c r="A3" s="394"/>
      <c r="B3" s="394"/>
      <c r="C3" s="394"/>
      <c r="D3" s="394"/>
      <c r="E3" s="394"/>
      <c r="F3" s="394"/>
      <c r="G3" s="394"/>
      <c r="H3" s="394"/>
      <c r="I3" s="384"/>
      <c r="J3" s="384"/>
      <c r="K3" s="384"/>
    </row>
    <row r="4" spans="1:12" ht="54.75" customHeight="1" x14ac:dyDescent="0.2">
      <c r="A4" s="540" t="s">
        <v>127</v>
      </c>
      <c r="B4" s="231" t="s">
        <v>218</v>
      </c>
      <c r="C4" s="231" t="s">
        <v>219</v>
      </c>
      <c r="D4" s="408" t="s">
        <v>220</v>
      </c>
      <c r="E4" s="408" t="s">
        <v>136</v>
      </c>
      <c r="F4" s="396" t="s">
        <v>221</v>
      </c>
      <c r="G4" s="396" t="s">
        <v>222</v>
      </c>
      <c r="H4" s="530" t="s">
        <v>72</v>
      </c>
      <c r="I4" s="384"/>
      <c r="J4" s="384"/>
      <c r="K4" s="384"/>
    </row>
    <row r="5" spans="1:12" ht="61.5" x14ac:dyDescent="0.2">
      <c r="A5" s="541"/>
      <c r="B5" s="397" t="s">
        <v>223</v>
      </c>
      <c r="C5" s="194" t="s">
        <v>224</v>
      </c>
      <c r="D5" s="397" t="s">
        <v>225</v>
      </c>
      <c r="E5" s="397" t="s">
        <v>140</v>
      </c>
      <c r="F5" s="397" t="s">
        <v>226</v>
      </c>
      <c r="G5" s="397" t="s">
        <v>227</v>
      </c>
      <c r="H5" s="531"/>
      <c r="I5" s="384"/>
      <c r="J5" s="384"/>
      <c r="K5" s="384"/>
    </row>
    <row r="6" spans="1:12" ht="19.5" customHeight="1" x14ac:dyDescent="0.2">
      <c r="A6" s="155" t="s">
        <v>378</v>
      </c>
      <c r="B6" s="107">
        <f>B7+'12'!B6</f>
        <v>286.39999999999998</v>
      </c>
      <c r="C6" s="90">
        <f>C7+'12'!C6</f>
        <v>245.4</v>
      </c>
      <c r="D6" s="90">
        <f>D7+'12'!D6</f>
        <v>152.30000000000001</v>
      </c>
      <c r="E6" s="373">
        <f>E7+'12'!E6</f>
        <v>5227467</v>
      </c>
      <c r="F6" s="90">
        <f>F7+'12'!F6</f>
        <v>41</v>
      </c>
      <c r="G6" s="235">
        <f>G7+'12'!G6</f>
        <v>134.1</v>
      </c>
      <c r="H6" s="101" t="s">
        <v>363</v>
      </c>
      <c r="I6" s="220"/>
      <c r="J6" s="220"/>
      <c r="K6" s="220"/>
    </row>
    <row r="7" spans="1:12" ht="15.75" customHeight="1" x14ac:dyDescent="0.2">
      <c r="A7" s="61" t="s">
        <v>376</v>
      </c>
      <c r="B7" s="354">
        <f>SUM(B8:B16)</f>
        <v>162.80000000000001</v>
      </c>
      <c r="C7" s="133">
        <f>'9'!B7</f>
        <v>150.4</v>
      </c>
      <c r="D7" s="57">
        <f>SUM(D8:D16)</f>
        <v>95.5</v>
      </c>
      <c r="E7" s="373">
        <f>SUM(E8:E16)</f>
        <v>2970415</v>
      </c>
      <c r="F7" s="88">
        <f>B7-C7</f>
        <v>12.4</v>
      </c>
      <c r="G7" s="355">
        <f>B7-D7</f>
        <v>67.3</v>
      </c>
      <c r="H7" s="356" t="s">
        <v>367</v>
      </c>
      <c r="I7" s="220"/>
      <c r="J7" s="220"/>
      <c r="K7" s="220"/>
      <c r="L7" s="436">
        <f>E6+320993</f>
        <v>5548460</v>
      </c>
    </row>
    <row r="8" spans="1:12" ht="15" customHeight="1" x14ac:dyDescent="0.2">
      <c r="A8" s="66" t="s">
        <v>144</v>
      </c>
      <c r="B8" s="103">
        <f>E8*150*365.25/1000000000</f>
        <v>19.5</v>
      </c>
      <c r="C8" s="89">
        <f>'9'!B8</f>
        <v>15.2</v>
      </c>
      <c r="D8" s="338">
        <f>'9'!C8</f>
        <v>8.6999999999999993</v>
      </c>
      <c r="E8" s="371">
        <f>'9'!E8</f>
        <v>356405</v>
      </c>
      <c r="F8" s="89">
        <f t="shared" ref="F8:F16" si="0">B8-C8</f>
        <v>4.3</v>
      </c>
      <c r="G8" s="109">
        <f t="shared" ref="G8:G16" si="1">B8-D8</f>
        <v>10.8</v>
      </c>
      <c r="H8" s="59" t="s">
        <v>80</v>
      </c>
      <c r="I8" s="220"/>
      <c r="J8" s="220"/>
      <c r="K8" s="220"/>
    </row>
    <row r="9" spans="1:12" ht="16.5" customHeight="1" x14ac:dyDescent="0.2">
      <c r="A9" s="62" t="s">
        <v>180</v>
      </c>
      <c r="B9" s="103">
        <f t="shared" ref="B9:B16" si="2">E9*150*365.25/1000000000</f>
        <v>3.8</v>
      </c>
      <c r="C9" s="89">
        <f>'9'!B9</f>
        <v>3.4</v>
      </c>
      <c r="D9" s="338">
        <f>'9'!C9</f>
        <v>1.8</v>
      </c>
      <c r="E9" s="371">
        <f>'9'!E9</f>
        <v>69502</v>
      </c>
      <c r="F9" s="89">
        <f t="shared" si="0"/>
        <v>0.4</v>
      </c>
      <c r="G9" s="109">
        <f t="shared" si="1"/>
        <v>2</v>
      </c>
      <c r="H9" s="59" t="s">
        <v>146</v>
      </c>
      <c r="I9" s="220"/>
      <c r="J9" s="220"/>
      <c r="K9" s="220"/>
    </row>
    <row r="10" spans="1:12" ht="16.5" customHeight="1" x14ac:dyDescent="0.2">
      <c r="A10" s="62" t="s">
        <v>148</v>
      </c>
      <c r="B10" s="103">
        <f t="shared" si="2"/>
        <v>11.4</v>
      </c>
      <c r="C10" s="89">
        <f>'9'!B10</f>
        <v>17.8</v>
      </c>
      <c r="D10" s="338">
        <f>'9'!C10</f>
        <v>10.8</v>
      </c>
      <c r="E10" s="371">
        <f>'9'!E10</f>
        <v>207726</v>
      </c>
      <c r="F10" s="89">
        <f t="shared" si="0"/>
        <v>-6.4</v>
      </c>
      <c r="G10" s="109">
        <f t="shared" si="1"/>
        <v>0.6</v>
      </c>
      <c r="H10" s="59" t="s">
        <v>84</v>
      </c>
      <c r="I10" s="220"/>
      <c r="J10" s="220"/>
      <c r="K10" s="220"/>
    </row>
    <row r="11" spans="1:12" ht="16.5" customHeight="1" x14ac:dyDescent="0.2">
      <c r="A11" s="62" t="s">
        <v>149</v>
      </c>
      <c r="B11" s="103">
        <f t="shared" si="2"/>
        <v>23.9</v>
      </c>
      <c r="C11" s="89">
        <f>'9'!B11</f>
        <v>23</v>
      </c>
      <c r="D11" s="338">
        <f>'9'!C11</f>
        <v>13.2</v>
      </c>
      <c r="E11" s="371">
        <f>'9'!E11</f>
        <v>435608</v>
      </c>
      <c r="F11" s="89">
        <f t="shared" si="0"/>
        <v>0.9</v>
      </c>
      <c r="G11" s="109">
        <f t="shared" si="1"/>
        <v>10.7</v>
      </c>
      <c r="H11" s="59" t="s">
        <v>86</v>
      </c>
      <c r="I11" s="220"/>
      <c r="J11" s="220"/>
      <c r="K11" s="220"/>
    </row>
    <row r="12" spans="1:12" ht="16.5" customHeight="1" x14ac:dyDescent="0.2">
      <c r="A12" s="62" t="s">
        <v>150</v>
      </c>
      <c r="B12" s="103">
        <f t="shared" si="2"/>
        <v>7</v>
      </c>
      <c r="C12" s="89">
        <f>'9'!B12</f>
        <v>10</v>
      </c>
      <c r="D12" s="338">
        <f>'9'!C12</f>
        <v>7.3</v>
      </c>
      <c r="E12" s="371">
        <f>'9'!E12</f>
        <v>128385</v>
      </c>
      <c r="F12" s="89">
        <f t="shared" si="0"/>
        <v>-3</v>
      </c>
      <c r="G12" s="109">
        <f t="shared" si="1"/>
        <v>-0.3</v>
      </c>
      <c r="H12" s="59" t="s">
        <v>88</v>
      </c>
      <c r="I12" s="220"/>
      <c r="J12" s="220"/>
      <c r="K12" s="220"/>
    </row>
    <row r="13" spans="1:12" ht="16.5" customHeight="1" x14ac:dyDescent="0.2">
      <c r="A13" s="62" t="s">
        <v>89</v>
      </c>
      <c r="B13" s="103">
        <f t="shared" si="2"/>
        <v>4.8</v>
      </c>
      <c r="C13" s="89">
        <f>'9'!B13</f>
        <v>4.5</v>
      </c>
      <c r="D13" s="338">
        <f>'9'!C13</f>
        <v>3.2</v>
      </c>
      <c r="E13" s="371">
        <f>'9'!E13</f>
        <v>86891</v>
      </c>
      <c r="F13" s="89">
        <f t="shared" si="0"/>
        <v>0.3</v>
      </c>
      <c r="G13" s="109">
        <f t="shared" si="1"/>
        <v>1.6</v>
      </c>
      <c r="H13" s="59" t="s">
        <v>90</v>
      </c>
      <c r="I13" s="220"/>
      <c r="J13" s="220"/>
      <c r="K13" s="220"/>
    </row>
    <row r="14" spans="1:12" ht="16.5" customHeight="1" x14ac:dyDescent="0.2">
      <c r="A14" s="62" t="s">
        <v>377</v>
      </c>
      <c r="B14" s="103">
        <f t="shared" si="2"/>
        <v>30.1</v>
      </c>
      <c r="C14" s="89">
        <f>'9'!B14</f>
        <v>33.5</v>
      </c>
      <c r="D14" s="338">
        <f>'9'!C14</f>
        <v>22.4</v>
      </c>
      <c r="E14" s="371">
        <f>'9'!E14</f>
        <v>550237</v>
      </c>
      <c r="F14" s="89">
        <f t="shared" si="0"/>
        <v>-3.4</v>
      </c>
      <c r="G14" s="109">
        <f t="shared" si="1"/>
        <v>7.7</v>
      </c>
      <c r="H14" s="79" t="s">
        <v>369</v>
      </c>
      <c r="I14" s="220"/>
      <c r="J14" s="220"/>
      <c r="K14" s="220"/>
    </row>
    <row r="15" spans="1:12" ht="16.5" customHeight="1" x14ac:dyDescent="0.2">
      <c r="A15" s="62" t="s">
        <v>228</v>
      </c>
      <c r="B15" s="103">
        <f t="shared" si="2"/>
        <v>3.1</v>
      </c>
      <c r="C15" s="89">
        <f>'9'!B15</f>
        <v>6.7</v>
      </c>
      <c r="D15" s="338">
        <f>'9'!C15</f>
        <v>3.9</v>
      </c>
      <c r="E15" s="371">
        <f>'9'!E15</f>
        <v>55762</v>
      </c>
      <c r="F15" s="89">
        <f t="shared" si="0"/>
        <v>-3.6</v>
      </c>
      <c r="G15" s="109">
        <f t="shared" si="1"/>
        <v>-0.8</v>
      </c>
      <c r="H15" s="67" t="s">
        <v>130</v>
      </c>
      <c r="I15" s="220"/>
      <c r="J15" s="220"/>
      <c r="K15" s="220"/>
    </row>
    <row r="16" spans="1:12" ht="20.25" customHeight="1" x14ac:dyDescent="0.2">
      <c r="A16" s="68" t="s">
        <v>229</v>
      </c>
      <c r="B16" s="108">
        <f t="shared" si="2"/>
        <v>59.2</v>
      </c>
      <c r="C16" s="91">
        <f>'9'!B16</f>
        <v>36.299999999999997</v>
      </c>
      <c r="D16" s="339">
        <f>'9'!C16</f>
        <v>24.2</v>
      </c>
      <c r="E16" s="372">
        <f>'9'!E16</f>
        <v>1079899</v>
      </c>
      <c r="F16" s="91">
        <f t="shared" si="0"/>
        <v>22.9</v>
      </c>
      <c r="G16" s="234">
        <f t="shared" si="1"/>
        <v>35</v>
      </c>
      <c r="H16" s="69" t="s">
        <v>230</v>
      </c>
      <c r="I16" s="220"/>
      <c r="J16" s="220"/>
      <c r="K16" s="220"/>
    </row>
    <row r="17" spans="1:11" ht="59.25" customHeight="1" x14ac:dyDescent="0.2">
      <c r="A17" s="547" t="s">
        <v>158</v>
      </c>
      <c r="B17" s="548"/>
      <c r="C17" s="548"/>
      <c r="D17" s="548"/>
      <c r="E17" s="497" t="s">
        <v>231</v>
      </c>
      <c r="F17" s="497"/>
      <c r="G17" s="497"/>
      <c r="H17" s="497"/>
      <c r="I17" s="384"/>
      <c r="J17" s="187"/>
      <c r="K17" s="187"/>
    </row>
    <row r="18" spans="1:11" ht="36.75" customHeight="1" x14ac:dyDescent="0.2">
      <c r="A18" s="566" t="s">
        <v>232</v>
      </c>
      <c r="B18" s="566"/>
      <c r="C18" s="566"/>
      <c r="D18" s="566"/>
      <c r="E18" s="568" t="s">
        <v>233</v>
      </c>
      <c r="F18" s="569"/>
      <c r="G18" s="569"/>
      <c r="H18" s="569"/>
      <c r="I18" s="47"/>
      <c r="J18" s="384"/>
      <c r="K18" s="384"/>
    </row>
    <row r="19" spans="1:11" ht="39" customHeight="1" x14ac:dyDescent="0.2">
      <c r="A19" s="506" t="s">
        <v>234</v>
      </c>
      <c r="B19" s="506"/>
      <c r="C19" s="506"/>
      <c r="D19" s="506"/>
      <c r="E19" s="507" t="s">
        <v>235</v>
      </c>
      <c r="F19" s="507"/>
      <c r="G19" s="507"/>
      <c r="H19" s="507"/>
      <c r="I19" s="80"/>
      <c r="J19" s="80"/>
      <c r="K19" s="384"/>
    </row>
    <row r="20" spans="1:11" ht="61.5" customHeight="1" x14ac:dyDescent="0.2">
      <c r="A20" s="506" t="s">
        <v>236</v>
      </c>
      <c r="B20" s="506"/>
      <c r="C20" s="506"/>
      <c r="D20" s="506"/>
      <c r="E20" s="507" t="s">
        <v>237</v>
      </c>
      <c r="F20" s="507"/>
      <c r="G20" s="507"/>
      <c r="H20" s="507"/>
      <c r="I20" s="384"/>
      <c r="J20" s="384"/>
      <c r="K20" s="384"/>
    </row>
    <row r="21" spans="1:11" x14ac:dyDescent="0.2">
      <c r="A21" s="384"/>
      <c r="B21" s="384"/>
      <c r="C21" s="384"/>
      <c r="D21" s="384"/>
      <c r="E21" s="198"/>
      <c r="F21" s="384"/>
      <c r="G21" s="384"/>
      <c r="H21" s="384"/>
      <c r="I21" s="384"/>
      <c r="J21" s="384"/>
      <c r="K21" s="384"/>
    </row>
    <row r="32" spans="1:11" ht="23.25" x14ac:dyDescent="0.2">
      <c r="A32" s="481"/>
      <c r="B32" s="481"/>
      <c r="C32" s="481"/>
      <c r="D32" s="481"/>
      <c r="E32" s="481"/>
      <c r="F32" s="481"/>
      <c r="G32" s="384"/>
      <c r="H32" s="384"/>
      <c r="I32" s="384"/>
      <c r="J32" s="384"/>
      <c r="K32" s="384"/>
    </row>
    <row r="33" spans="1:6" ht="15" x14ac:dyDescent="0.2">
      <c r="A33" s="546"/>
      <c r="B33" s="546"/>
      <c r="C33" s="546"/>
      <c r="D33" s="546"/>
      <c r="E33" s="546"/>
      <c r="F33" s="546"/>
    </row>
    <row r="34" spans="1:6" ht="15" x14ac:dyDescent="0.2">
      <c r="A34" s="394"/>
      <c r="B34" s="394"/>
      <c r="C34" s="394"/>
      <c r="D34" s="394"/>
      <c r="E34" s="195"/>
      <c r="F34" s="394"/>
    </row>
    <row r="35" spans="1:6" ht="20.25" x14ac:dyDescent="0.2">
      <c r="A35" s="551"/>
      <c r="B35" s="395"/>
      <c r="C35" s="130"/>
      <c r="D35" s="130"/>
      <c r="E35" s="199"/>
      <c r="F35" s="129"/>
    </row>
    <row r="36" spans="1:6" x14ac:dyDescent="0.2">
      <c r="A36" s="551"/>
      <c r="B36" s="12"/>
      <c r="C36" s="131"/>
      <c r="D36" s="131"/>
      <c r="E36" s="200"/>
      <c r="F36" s="12"/>
    </row>
    <row r="37" spans="1:6" ht="20.25" x14ac:dyDescent="0.2">
      <c r="A37" s="132"/>
      <c r="B37" s="88"/>
      <c r="C37" s="133"/>
      <c r="D37" s="133"/>
      <c r="E37" s="201"/>
      <c r="F37" s="57"/>
    </row>
    <row r="38" spans="1:6" ht="20.25" x14ac:dyDescent="0.2">
      <c r="A38" s="135"/>
      <c r="B38" s="89"/>
      <c r="C38" s="83"/>
      <c r="D38" s="83"/>
      <c r="E38" s="202"/>
      <c r="F38" s="85"/>
    </row>
    <row r="39" spans="1:6" ht="20.25" x14ac:dyDescent="0.2">
      <c r="A39" s="136"/>
      <c r="B39" s="89"/>
      <c r="C39" s="83"/>
      <c r="D39" s="83"/>
      <c r="E39" s="202"/>
      <c r="F39" s="85"/>
    </row>
    <row r="40" spans="1:6" ht="20.25" x14ac:dyDescent="0.2">
      <c r="A40" s="136"/>
      <c r="B40" s="122"/>
      <c r="C40" s="83"/>
      <c r="D40" s="83"/>
      <c r="E40" s="202"/>
      <c r="F40" s="85"/>
    </row>
    <row r="41" spans="1:6" ht="20.25" x14ac:dyDescent="0.2">
      <c r="A41" s="136"/>
      <c r="B41" s="89"/>
      <c r="C41" s="121"/>
      <c r="D41" s="121"/>
      <c r="E41" s="202"/>
      <c r="F41" s="85"/>
    </row>
    <row r="42" spans="1:6" ht="20.25" x14ac:dyDescent="0.2">
      <c r="A42" s="136"/>
      <c r="B42" s="89"/>
      <c r="C42" s="83"/>
      <c r="D42" s="83"/>
      <c r="E42" s="202"/>
      <c r="F42" s="85"/>
    </row>
    <row r="43" spans="1:6" ht="20.25" x14ac:dyDescent="0.2">
      <c r="A43" s="136"/>
      <c r="B43" s="89"/>
      <c r="C43" s="83"/>
      <c r="D43" s="83"/>
      <c r="E43" s="202"/>
      <c r="F43" s="85"/>
    </row>
    <row r="44" spans="1:6" ht="20.25" x14ac:dyDescent="0.2">
      <c r="A44" s="136"/>
      <c r="B44" s="122"/>
      <c r="C44" s="83"/>
      <c r="D44" s="83"/>
      <c r="E44" s="122"/>
      <c r="F44" s="85"/>
    </row>
    <row r="45" spans="1:6" ht="20.25" x14ac:dyDescent="0.2">
      <c r="A45" s="136"/>
      <c r="B45" s="122"/>
      <c r="C45" s="83"/>
      <c r="D45" s="83"/>
      <c r="E45" s="122"/>
      <c r="F45" s="85"/>
    </row>
    <row r="46" spans="1:6" ht="20.25" x14ac:dyDescent="0.2">
      <c r="A46" s="136"/>
      <c r="B46" s="89"/>
      <c r="C46" s="83"/>
      <c r="D46" s="83"/>
      <c r="E46" s="202"/>
      <c r="F46" s="85"/>
    </row>
    <row r="47" spans="1:6" ht="20.25" x14ac:dyDescent="0.2">
      <c r="A47" s="136"/>
      <c r="B47" s="122"/>
      <c r="C47" s="83"/>
      <c r="D47" s="83"/>
      <c r="E47" s="122"/>
      <c r="F47" s="85"/>
    </row>
    <row r="48" spans="1:6" ht="22.5" x14ac:dyDescent="0.2">
      <c r="A48" s="552"/>
      <c r="B48" s="552"/>
      <c r="C48" s="552"/>
      <c r="D48" s="400"/>
      <c r="E48" s="564"/>
      <c r="F48" s="565"/>
    </row>
    <row r="49" spans="1:6" ht="22.5" x14ac:dyDescent="0.2">
      <c r="A49" s="552"/>
      <c r="B49" s="552"/>
      <c r="C49" s="552"/>
      <c r="D49" s="400"/>
      <c r="E49" s="567"/>
      <c r="F49" s="565"/>
    </row>
    <row r="50" spans="1:6" ht="20.25" x14ac:dyDescent="0.2">
      <c r="A50" s="549"/>
      <c r="B50" s="549"/>
      <c r="C50" s="549"/>
      <c r="D50" s="401"/>
      <c r="E50" s="561"/>
      <c r="F50" s="561"/>
    </row>
    <row r="51" spans="1:6" ht="20.25" x14ac:dyDescent="0.2">
      <c r="A51" s="550"/>
      <c r="B51" s="550"/>
      <c r="C51" s="550"/>
      <c r="D51" s="402"/>
      <c r="E51" s="561"/>
      <c r="F51" s="561"/>
    </row>
    <row r="52" spans="1:6" x14ac:dyDescent="0.2">
      <c r="A52" s="384"/>
      <c r="B52" s="384"/>
      <c r="C52" s="384"/>
      <c r="D52" s="384"/>
      <c r="E52" s="198"/>
      <c r="F52" s="384"/>
    </row>
  </sheetData>
  <customSheetViews>
    <customSheetView guid="{8B9883A3-B301-4038-9D38-6F93C555057A}" showPageBreaks="1" printArea="1" view="pageLayout">
      <selection activeCell="E4" sqref="E4"/>
      <pageMargins left="0" right="0" top="0" bottom="0" header="0" footer="0"/>
      <printOptions horizontalCentered="1"/>
      <pageSetup paperSize="9" scale="97"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view="pageBreakPreview" topLeftCell="A7">
      <selection activeCell="K10" sqref="K10"/>
      <pageMargins left="0" right="0" top="0" bottom="0" header="0" footer="0"/>
      <printOptions horizontalCentered="1"/>
      <pageSetup paperSize="9" scale="96"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23">
    <mergeCell ref="A18:D18"/>
    <mergeCell ref="A19:D19"/>
    <mergeCell ref="A20:D20"/>
    <mergeCell ref="A49:C49"/>
    <mergeCell ref="E49:F49"/>
    <mergeCell ref="E20:H20"/>
    <mergeCell ref="E18:H18"/>
    <mergeCell ref="E19:H19"/>
    <mergeCell ref="A50:C50"/>
    <mergeCell ref="E50:F50"/>
    <mergeCell ref="A51:C51"/>
    <mergeCell ref="E51:F51"/>
    <mergeCell ref="A32:F32"/>
    <mergeCell ref="A33:F33"/>
    <mergeCell ref="A35:A36"/>
    <mergeCell ref="A48:C48"/>
    <mergeCell ref="E48:F48"/>
    <mergeCell ref="A1:H1"/>
    <mergeCell ref="A2:H2"/>
    <mergeCell ref="A4:A5"/>
    <mergeCell ref="H4:H5"/>
    <mergeCell ref="E17:H17"/>
    <mergeCell ref="A17:D17"/>
  </mergeCells>
  <printOptions horizontalCentered="1"/>
  <pageMargins left="0.25" right="0.25" top="0.75" bottom="0.75" header="0.3" footer="0.3"/>
  <pageSetup paperSize="9" scale="90" firstPageNumber="4" orientation="landscape" r:id="rId3"/>
  <headerFooter scaleWithDoc="0" alignWithMargins="0">
    <oddHeader>&amp;L&amp;8PCBS: Water Tables, 2023&amp;R&amp;"Simplified Arabic,Regular"&amp;8&amp;K00+000ا&amp;K000000PCBS : جداول المياه، 2023</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J46"/>
  <sheetViews>
    <sheetView rightToLeft="1" view="pageBreakPreview" zoomScale="110" zoomScaleNormal="100" zoomScaleSheetLayoutView="110" workbookViewId="0">
      <selection activeCell="A19" sqref="A19:XFD19"/>
    </sheetView>
  </sheetViews>
  <sheetFormatPr defaultColWidth="9.140625" defaultRowHeight="12.75" x14ac:dyDescent="0.2"/>
  <cols>
    <col min="1" max="1" width="14.28515625" customWidth="1"/>
    <col min="2" max="2" width="14.140625" customWidth="1"/>
    <col min="3" max="3" width="15.140625" customWidth="1"/>
    <col min="4" max="4" width="12.85546875" customWidth="1"/>
    <col min="5" max="5" width="13.140625" style="203" customWidth="1"/>
    <col min="6" max="6" width="13.28515625" customWidth="1"/>
    <col min="7" max="7" width="20.28515625" customWidth="1"/>
    <col min="8" max="8" width="27.7109375" customWidth="1"/>
  </cols>
  <sheetData>
    <row r="1" spans="1:10" ht="25.5" customHeight="1" x14ac:dyDescent="0.2">
      <c r="A1" s="481" t="s">
        <v>322</v>
      </c>
      <c r="B1" s="481"/>
      <c r="C1" s="481"/>
      <c r="D1" s="481"/>
      <c r="E1" s="481"/>
      <c r="F1" s="481"/>
      <c r="G1" s="481"/>
      <c r="H1" s="481"/>
      <c r="I1" s="384"/>
      <c r="J1" s="384"/>
    </row>
    <row r="2" spans="1:10" ht="28.5" customHeight="1" x14ac:dyDescent="0.2">
      <c r="A2" s="546" t="s">
        <v>323</v>
      </c>
      <c r="B2" s="546"/>
      <c r="C2" s="546"/>
      <c r="D2" s="546"/>
      <c r="E2" s="546"/>
      <c r="F2" s="546"/>
      <c r="G2" s="546"/>
      <c r="H2" s="546"/>
      <c r="I2" s="384"/>
      <c r="J2" s="384"/>
    </row>
    <row r="3" spans="1:10" ht="5.0999999999999996" customHeight="1" x14ac:dyDescent="0.2">
      <c r="A3" s="394"/>
      <c r="B3" s="394"/>
      <c r="C3" s="394"/>
      <c r="D3" s="394"/>
      <c r="E3" s="394"/>
      <c r="F3" s="394"/>
      <c r="G3" s="394"/>
      <c r="H3" s="394"/>
      <c r="I3" s="384"/>
      <c r="J3" s="384"/>
    </row>
    <row r="4" spans="1:10" ht="58.5" customHeight="1" x14ac:dyDescent="0.2">
      <c r="A4" s="540" t="s">
        <v>127</v>
      </c>
      <c r="B4" s="231" t="s">
        <v>218</v>
      </c>
      <c r="C4" s="231" t="s">
        <v>219</v>
      </c>
      <c r="D4" s="408" t="s">
        <v>220</v>
      </c>
      <c r="E4" s="408" t="s">
        <v>136</v>
      </c>
      <c r="F4" s="396" t="s">
        <v>221</v>
      </c>
      <c r="G4" s="396" t="s">
        <v>238</v>
      </c>
      <c r="H4" s="530" t="s">
        <v>72</v>
      </c>
      <c r="I4" s="384"/>
      <c r="J4" s="384"/>
    </row>
    <row r="5" spans="1:10" ht="63.75" customHeight="1" x14ac:dyDescent="0.2">
      <c r="A5" s="541"/>
      <c r="B5" s="398" t="s">
        <v>223</v>
      </c>
      <c r="C5" s="236" t="s">
        <v>224</v>
      </c>
      <c r="D5" s="398" t="s">
        <v>225</v>
      </c>
      <c r="E5" s="398" t="s">
        <v>140</v>
      </c>
      <c r="F5" s="398" t="s">
        <v>226</v>
      </c>
      <c r="G5" s="398" t="s">
        <v>227</v>
      </c>
      <c r="H5" s="531"/>
      <c r="I5" s="384"/>
      <c r="J5" s="384"/>
    </row>
    <row r="6" spans="1:10" ht="15.75" customHeight="1" x14ac:dyDescent="0.2">
      <c r="A6" s="158" t="s">
        <v>239</v>
      </c>
      <c r="B6" s="274">
        <f>SUM(B7:B11)</f>
        <v>123.6</v>
      </c>
      <c r="C6" s="268">
        <f>SUM(C7:C11)</f>
        <v>95</v>
      </c>
      <c r="D6" s="273">
        <f>SUM(D7:D11)</f>
        <v>56.8</v>
      </c>
      <c r="E6" s="272">
        <f>SUM(E7:E11)</f>
        <v>2257052</v>
      </c>
      <c r="F6" s="275">
        <f t="shared" ref="F6:F11" si="0">B6-C6</f>
        <v>28.6</v>
      </c>
      <c r="G6" s="276">
        <f t="shared" ref="G6:G11" si="1">B6-D6</f>
        <v>66.8</v>
      </c>
      <c r="H6" s="314" t="s">
        <v>240</v>
      </c>
      <c r="I6" s="220"/>
      <c r="J6" s="342"/>
    </row>
    <row r="7" spans="1:10" ht="15" customHeight="1" x14ac:dyDescent="0.2">
      <c r="A7" s="159" t="s">
        <v>195</v>
      </c>
      <c r="B7" s="277">
        <f>E7*150*365.25/1000000000</f>
        <v>24.7</v>
      </c>
      <c r="C7" s="237">
        <f>'10'!B7</f>
        <v>21.5</v>
      </c>
      <c r="D7" s="237">
        <f>'10'!C7</f>
        <v>13</v>
      </c>
      <c r="E7" s="452">
        <f>'10'!E7</f>
        <v>451451</v>
      </c>
      <c r="F7" s="278">
        <f t="shared" si="0"/>
        <v>3.2</v>
      </c>
      <c r="G7" s="279">
        <f t="shared" si="1"/>
        <v>11.7</v>
      </c>
      <c r="H7" s="162" t="s">
        <v>196</v>
      </c>
      <c r="I7" s="220"/>
      <c r="J7" s="342"/>
    </row>
    <row r="8" spans="1:10" ht="16.5" customHeight="1" x14ac:dyDescent="0.2">
      <c r="A8" s="159" t="s">
        <v>197</v>
      </c>
      <c r="B8" s="277">
        <f>E8*150*365.25/1000000000</f>
        <v>41.5</v>
      </c>
      <c r="C8" s="237">
        <f>'10'!B8</f>
        <v>32.9</v>
      </c>
      <c r="D8" s="237">
        <f>'10'!C8</f>
        <v>19.7</v>
      </c>
      <c r="E8" s="452">
        <f>'10'!E8</f>
        <v>758134</v>
      </c>
      <c r="F8" s="278">
        <f t="shared" si="0"/>
        <v>8.6</v>
      </c>
      <c r="G8" s="279">
        <f t="shared" si="1"/>
        <v>21.8</v>
      </c>
      <c r="H8" s="162" t="s">
        <v>198</v>
      </c>
      <c r="I8" s="220"/>
      <c r="J8" s="342"/>
    </row>
    <row r="9" spans="1:10" ht="16.5" customHeight="1" x14ac:dyDescent="0.2">
      <c r="A9" s="159" t="s">
        <v>176</v>
      </c>
      <c r="B9" s="277">
        <f>E9*150*365.25/1000000000</f>
        <v>17.7</v>
      </c>
      <c r="C9" s="237">
        <f>'10'!B9</f>
        <v>15.1</v>
      </c>
      <c r="D9" s="237">
        <f>'10'!C9</f>
        <v>7.8</v>
      </c>
      <c r="E9" s="452">
        <f>'10'!E9</f>
        <v>323425</v>
      </c>
      <c r="F9" s="278">
        <f t="shared" si="0"/>
        <v>2.6</v>
      </c>
      <c r="G9" s="279">
        <f t="shared" si="1"/>
        <v>9.9</v>
      </c>
      <c r="H9" s="163" t="s">
        <v>199</v>
      </c>
      <c r="I9" s="220"/>
      <c r="J9" s="342"/>
    </row>
    <row r="10" spans="1:10" ht="16.5" customHeight="1" x14ac:dyDescent="0.2">
      <c r="A10" s="159" t="s">
        <v>177</v>
      </c>
      <c r="B10" s="277">
        <f>E10*150*365.25/1000000000</f>
        <v>24.4</v>
      </c>
      <c r="C10" s="237">
        <f>'10'!B10</f>
        <v>15</v>
      </c>
      <c r="D10" s="237">
        <f>'10'!C10</f>
        <v>10.3</v>
      </c>
      <c r="E10" s="452">
        <f>'10'!E10</f>
        <v>444906</v>
      </c>
      <c r="F10" s="278">
        <f t="shared" si="0"/>
        <v>9.4</v>
      </c>
      <c r="G10" s="279">
        <f t="shared" si="1"/>
        <v>14.1</v>
      </c>
      <c r="H10" s="162" t="s">
        <v>200</v>
      </c>
      <c r="I10" s="220"/>
      <c r="J10" s="342"/>
    </row>
    <row r="11" spans="1:10" ht="16.5" customHeight="1" x14ac:dyDescent="0.2">
      <c r="A11" s="160" t="s">
        <v>201</v>
      </c>
      <c r="B11" s="280">
        <f>E11*150*365.25/1000000000</f>
        <v>15.3</v>
      </c>
      <c r="C11" s="227">
        <f>'10'!B11</f>
        <v>10.5</v>
      </c>
      <c r="D11" s="227">
        <f>'10'!C11</f>
        <v>6</v>
      </c>
      <c r="E11" s="453">
        <f>'10'!E11</f>
        <v>279136</v>
      </c>
      <c r="F11" s="281">
        <f t="shared" si="0"/>
        <v>4.8</v>
      </c>
      <c r="G11" s="282">
        <f t="shared" si="1"/>
        <v>9.3000000000000007</v>
      </c>
      <c r="H11" s="164" t="s">
        <v>202</v>
      </c>
      <c r="I11" s="220"/>
      <c r="J11" s="342"/>
    </row>
    <row r="12" spans="1:10" ht="37.5" customHeight="1" x14ac:dyDescent="0.2">
      <c r="A12" s="506" t="s">
        <v>203</v>
      </c>
      <c r="B12" s="506"/>
      <c r="C12" s="506"/>
      <c r="D12" s="506"/>
      <c r="E12" s="507" t="s">
        <v>241</v>
      </c>
      <c r="F12" s="507"/>
      <c r="G12" s="507"/>
      <c r="H12" s="507"/>
      <c r="I12" s="47"/>
      <c r="J12" s="384"/>
    </row>
    <row r="13" spans="1:10" ht="37.5" customHeight="1" x14ac:dyDescent="0.2">
      <c r="A13" s="566" t="s">
        <v>242</v>
      </c>
      <c r="B13" s="566"/>
      <c r="C13" s="566"/>
      <c r="D13" s="566"/>
      <c r="E13" s="568" t="s">
        <v>243</v>
      </c>
      <c r="F13" s="569"/>
      <c r="G13" s="569"/>
      <c r="H13" s="569"/>
      <c r="I13" s="47"/>
      <c r="J13" s="384"/>
    </row>
    <row r="14" spans="1:10" ht="43.5" customHeight="1" x14ac:dyDescent="0.2">
      <c r="A14" s="506" t="s">
        <v>342</v>
      </c>
      <c r="B14" s="506"/>
      <c r="C14" s="506"/>
      <c r="D14" s="506"/>
      <c r="E14" s="507" t="s">
        <v>348</v>
      </c>
      <c r="F14" s="507"/>
      <c r="G14" s="507"/>
      <c r="H14" s="507"/>
      <c r="I14" s="80"/>
      <c r="J14" s="384"/>
    </row>
    <row r="15" spans="1:10" s="384" customFormat="1" ht="43.5" customHeight="1" x14ac:dyDescent="0.2">
      <c r="A15" s="506" t="s">
        <v>318</v>
      </c>
      <c r="B15" s="506"/>
      <c r="C15" s="506"/>
      <c r="D15" s="506"/>
      <c r="E15" s="507" t="s">
        <v>313</v>
      </c>
      <c r="F15" s="507"/>
      <c r="G15" s="507"/>
      <c r="H15" s="507"/>
      <c r="I15" s="80"/>
    </row>
    <row r="16" spans="1:10" ht="60" customHeight="1" x14ac:dyDescent="0.2">
      <c r="A16" s="506" t="s">
        <v>244</v>
      </c>
      <c r="B16" s="506"/>
      <c r="C16" s="506"/>
      <c r="D16" s="506"/>
      <c r="E16" s="507" t="s">
        <v>245</v>
      </c>
      <c r="F16" s="507"/>
      <c r="G16" s="507"/>
      <c r="H16" s="507"/>
      <c r="I16" s="384"/>
      <c r="J16" s="384"/>
    </row>
    <row r="17" spans="1:10" x14ac:dyDescent="0.2">
      <c r="A17" s="384"/>
      <c r="B17" s="384"/>
      <c r="C17" s="384"/>
      <c r="D17" s="384"/>
      <c r="E17" s="198"/>
      <c r="F17" s="384"/>
      <c r="G17" s="384"/>
      <c r="H17" s="384"/>
      <c r="I17" s="384"/>
      <c r="J17" s="384"/>
    </row>
    <row r="26" spans="1:10" ht="23.25" x14ac:dyDescent="0.2">
      <c r="A26" s="481"/>
      <c r="B26" s="481"/>
      <c r="C26" s="481"/>
      <c r="D26" s="481"/>
      <c r="E26" s="481"/>
      <c r="F26" s="481"/>
    </row>
    <row r="27" spans="1:10" ht="15" x14ac:dyDescent="0.2">
      <c r="A27" s="546"/>
      <c r="B27" s="546"/>
      <c r="C27" s="546"/>
      <c r="D27" s="546"/>
      <c r="E27" s="546"/>
      <c r="F27" s="546"/>
    </row>
    <row r="28" spans="1:10" ht="15" x14ac:dyDescent="0.2">
      <c r="A28" s="394"/>
      <c r="B28" s="394"/>
      <c r="C28" s="394"/>
      <c r="D28" s="394"/>
      <c r="E28" s="195"/>
      <c r="F28" s="394"/>
    </row>
    <row r="29" spans="1:10" ht="20.25" x14ac:dyDescent="0.2">
      <c r="A29" s="551"/>
      <c r="B29" s="395"/>
      <c r="C29" s="130"/>
      <c r="D29" s="130"/>
      <c r="E29" s="199"/>
      <c r="F29" s="129"/>
    </row>
    <row r="30" spans="1:10" x14ac:dyDescent="0.2">
      <c r="A30" s="551"/>
      <c r="B30" s="12"/>
      <c r="C30" s="131"/>
      <c r="D30" s="131"/>
      <c r="E30" s="200"/>
      <c r="F30" s="12"/>
    </row>
    <row r="31" spans="1:10" ht="20.25" x14ac:dyDescent="0.2">
      <c r="A31" s="132"/>
      <c r="B31" s="88"/>
      <c r="C31" s="133"/>
      <c r="D31" s="133"/>
      <c r="E31" s="201"/>
      <c r="F31" s="57"/>
    </row>
    <row r="32" spans="1:10" ht="20.25" x14ac:dyDescent="0.2">
      <c r="A32" s="135"/>
      <c r="B32" s="89"/>
      <c r="C32" s="83"/>
      <c r="D32" s="83"/>
      <c r="E32" s="202"/>
      <c r="F32" s="85"/>
    </row>
    <row r="33" spans="1:6" ht="20.25" x14ac:dyDescent="0.2">
      <c r="A33" s="136"/>
      <c r="B33" s="89"/>
      <c r="C33" s="83"/>
      <c r="D33" s="83"/>
      <c r="E33" s="202"/>
      <c r="F33" s="85"/>
    </row>
    <row r="34" spans="1:6" ht="20.25" x14ac:dyDescent="0.2">
      <c r="A34" s="136"/>
      <c r="B34" s="122"/>
      <c r="C34" s="83"/>
      <c r="D34" s="83"/>
      <c r="E34" s="202"/>
      <c r="F34" s="85"/>
    </row>
    <row r="35" spans="1:6" ht="20.25" x14ac:dyDescent="0.2">
      <c r="A35" s="136"/>
      <c r="B35" s="89"/>
      <c r="C35" s="121"/>
      <c r="D35" s="121"/>
      <c r="E35" s="202"/>
      <c r="F35" s="85"/>
    </row>
    <row r="36" spans="1:6" ht="20.25" x14ac:dyDescent="0.2">
      <c r="A36" s="136"/>
      <c r="B36" s="89"/>
      <c r="C36" s="83"/>
      <c r="D36" s="83"/>
      <c r="E36" s="202"/>
      <c r="F36" s="85"/>
    </row>
    <row r="37" spans="1:6" ht="20.25" x14ac:dyDescent="0.2">
      <c r="A37" s="136"/>
      <c r="B37" s="89"/>
      <c r="C37" s="83"/>
      <c r="D37" s="83"/>
      <c r="E37" s="202"/>
      <c r="F37" s="85"/>
    </row>
    <row r="38" spans="1:6" ht="20.25" x14ac:dyDescent="0.2">
      <c r="A38" s="136"/>
      <c r="B38" s="122"/>
      <c r="C38" s="83"/>
      <c r="D38" s="83"/>
      <c r="E38" s="122"/>
      <c r="F38" s="85"/>
    </row>
    <row r="39" spans="1:6" ht="20.25" x14ac:dyDescent="0.2">
      <c r="A39" s="136"/>
      <c r="B39" s="122"/>
      <c r="C39" s="83"/>
      <c r="D39" s="83"/>
      <c r="E39" s="122"/>
      <c r="F39" s="85"/>
    </row>
    <row r="40" spans="1:6" ht="20.25" x14ac:dyDescent="0.2">
      <c r="A40" s="136"/>
      <c r="B40" s="89"/>
      <c r="C40" s="83"/>
      <c r="D40" s="83"/>
      <c r="E40" s="202"/>
      <c r="F40" s="85"/>
    </row>
    <row r="41" spans="1:6" ht="20.25" x14ac:dyDescent="0.2">
      <c r="A41" s="136"/>
      <c r="B41" s="122"/>
      <c r="C41" s="83"/>
      <c r="D41" s="83"/>
      <c r="E41" s="122"/>
      <c r="F41" s="85"/>
    </row>
    <row r="42" spans="1:6" ht="22.5" x14ac:dyDescent="0.2">
      <c r="A42" s="552"/>
      <c r="B42" s="552"/>
      <c r="C42" s="552"/>
      <c r="D42" s="400"/>
      <c r="E42" s="564"/>
      <c r="F42" s="565"/>
    </row>
    <row r="43" spans="1:6" ht="22.5" x14ac:dyDescent="0.2">
      <c r="A43" s="552"/>
      <c r="B43" s="552"/>
      <c r="C43" s="552"/>
      <c r="D43" s="400"/>
      <c r="E43" s="567"/>
      <c r="F43" s="565"/>
    </row>
    <row r="44" spans="1:6" ht="20.25" x14ac:dyDescent="0.2">
      <c r="A44" s="549"/>
      <c r="B44" s="549"/>
      <c r="C44" s="549"/>
      <c r="D44" s="401"/>
      <c r="E44" s="561"/>
      <c r="F44" s="561"/>
    </row>
    <row r="45" spans="1:6" ht="20.25" x14ac:dyDescent="0.2">
      <c r="A45" s="550"/>
      <c r="B45" s="550"/>
      <c r="C45" s="550"/>
      <c r="D45" s="402"/>
      <c r="E45" s="561"/>
      <c r="F45" s="561"/>
    </row>
    <row r="46" spans="1:6" x14ac:dyDescent="0.2">
      <c r="A46" s="384"/>
      <c r="B46" s="384"/>
      <c r="C46" s="384"/>
      <c r="D46" s="384"/>
      <c r="E46" s="198"/>
      <c r="F46" s="384"/>
    </row>
  </sheetData>
  <mergeCells count="25">
    <mergeCell ref="A45:C45"/>
    <mergeCell ref="E45:F45"/>
    <mergeCell ref="A13:D13"/>
    <mergeCell ref="E13:H13"/>
    <mergeCell ref="A26:F26"/>
    <mergeCell ref="A27:F27"/>
    <mergeCell ref="A29:A30"/>
    <mergeCell ref="A42:C42"/>
    <mergeCell ref="E42:F42"/>
    <mergeCell ref="A43:C43"/>
    <mergeCell ref="E43:F43"/>
    <mergeCell ref="A14:D14"/>
    <mergeCell ref="E14:H14"/>
    <mergeCell ref="A16:D16"/>
    <mergeCell ref="E16:H16"/>
    <mergeCell ref="A44:C44"/>
    <mergeCell ref="E44:F44"/>
    <mergeCell ref="A1:H1"/>
    <mergeCell ref="A2:H2"/>
    <mergeCell ref="A4:A5"/>
    <mergeCell ref="H4:H5"/>
    <mergeCell ref="A12:D12"/>
    <mergeCell ref="E12:H12"/>
    <mergeCell ref="A15:D15"/>
    <mergeCell ref="E15:H15"/>
  </mergeCells>
  <printOptions horizontalCentered="1"/>
  <pageMargins left="0.25" right="0.25" top="0.75" bottom="0.75" header="0.3" footer="0.3"/>
  <pageSetup paperSize="9" scale="90" firstPageNumber="4" orientation="landscape" r:id="rId1"/>
  <headerFooter scaleWithDoc="0" alignWithMargins="0">
    <oddHeader>&amp;L&amp;8PCBS: Water Tables, 2023&amp;R&amp;"Simplified Arabic,Regular"&amp;8&amp;K00+000ا&amp;K000000PCBS : جداول المياه، 2023</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L30"/>
  <sheetViews>
    <sheetView rightToLeft="1" view="pageBreakPreview" zoomScale="110" zoomScaleNormal="100" zoomScaleSheetLayoutView="110" workbookViewId="0">
      <selection activeCell="F16" sqref="F16"/>
    </sheetView>
  </sheetViews>
  <sheetFormatPr defaultColWidth="9.140625" defaultRowHeight="21" x14ac:dyDescent="0.2"/>
  <cols>
    <col min="1" max="1" width="20.140625" style="30" customWidth="1"/>
    <col min="2" max="2" width="17" style="40" customWidth="1"/>
    <col min="3" max="3" width="15.5703125" style="40" customWidth="1"/>
    <col min="4" max="4" width="17.7109375" style="40" customWidth="1"/>
    <col min="5" max="5" width="12.42578125" style="40" customWidth="1"/>
    <col min="6" max="6" width="33.140625" style="40" customWidth="1"/>
    <col min="7" max="7" width="9.140625" style="40"/>
    <col min="8" max="8" width="13.42578125" style="40" bestFit="1" customWidth="1"/>
    <col min="9" max="9" width="12.42578125" style="40" bestFit="1" customWidth="1"/>
    <col min="10" max="10" width="11.85546875" style="40" bestFit="1" customWidth="1"/>
    <col min="11" max="11" width="12.28515625" style="40" bestFit="1" customWidth="1"/>
    <col min="12" max="12" width="11.42578125" style="40" bestFit="1" customWidth="1"/>
    <col min="13" max="16384" width="9.140625" style="40"/>
  </cols>
  <sheetData>
    <row r="1" spans="1:12" s="38" customFormat="1" ht="25.5" customHeight="1" x14ac:dyDescent="0.2">
      <c r="A1" s="571" t="s">
        <v>309</v>
      </c>
      <c r="B1" s="571"/>
      <c r="C1" s="571"/>
      <c r="D1" s="571"/>
      <c r="E1" s="571"/>
      <c r="F1" s="571"/>
    </row>
    <row r="2" spans="1:12" s="39" customFormat="1" ht="19.5" customHeight="1" x14ac:dyDescent="0.2">
      <c r="A2" s="572" t="s">
        <v>310</v>
      </c>
      <c r="B2" s="572"/>
      <c r="C2" s="572"/>
      <c r="D2" s="572"/>
      <c r="E2" s="572"/>
      <c r="F2" s="572"/>
    </row>
    <row r="3" spans="1:12" s="39" customFormat="1" ht="5.0999999999999996" customHeight="1" x14ac:dyDescent="0.2">
      <c r="A3" s="405"/>
      <c r="B3" s="405"/>
      <c r="C3" s="405"/>
      <c r="D3" s="405"/>
      <c r="E3" s="405"/>
      <c r="F3" s="405"/>
    </row>
    <row r="4" spans="1:12" s="39" customFormat="1" ht="18.75" customHeight="1" x14ac:dyDescent="0.2">
      <c r="A4" s="22" t="s">
        <v>0</v>
      </c>
      <c r="B4" s="405"/>
      <c r="C4" s="405"/>
      <c r="D4" s="405"/>
      <c r="E4" s="405"/>
      <c r="F4" s="10" t="s">
        <v>1</v>
      </c>
    </row>
    <row r="5" spans="1:12" s="39" customFormat="1" ht="29.25" customHeight="1" x14ac:dyDescent="0.2">
      <c r="A5" s="575" t="s">
        <v>127</v>
      </c>
      <c r="B5" s="406" t="s">
        <v>246</v>
      </c>
      <c r="C5" s="406" t="s">
        <v>247</v>
      </c>
      <c r="D5" s="406" t="s">
        <v>248</v>
      </c>
      <c r="E5" s="73" t="s">
        <v>249</v>
      </c>
      <c r="F5" s="578" t="s">
        <v>72</v>
      </c>
    </row>
    <row r="6" spans="1:12" s="11" customFormat="1" ht="17.100000000000001" customHeight="1" x14ac:dyDescent="0.25">
      <c r="A6" s="576"/>
      <c r="B6" s="573" t="s">
        <v>250</v>
      </c>
      <c r="C6" s="573" t="s">
        <v>251</v>
      </c>
      <c r="D6" s="573" t="s">
        <v>252</v>
      </c>
      <c r="E6" s="573" t="s">
        <v>253</v>
      </c>
      <c r="F6" s="573"/>
      <c r="L6" s="290"/>
    </row>
    <row r="7" spans="1:12" s="11" customFormat="1" ht="17.100000000000001" customHeight="1" x14ac:dyDescent="0.2">
      <c r="A7" s="577"/>
      <c r="B7" s="574"/>
      <c r="C7" s="574"/>
      <c r="D7" s="574"/>
      <c r="E7" s="574"/>
      <c r="F7" s="574"/>
      <c r="L7" s="44"/>
    </row>
    <row r="8" spans="1:12" s="11" customFormat="1" ht="16.5" hidden="1" customHeight="1" x14ac:dyDescent="0.2">
      <c r="A8" s="71"/>
      <c r="B8" s="70"/>
      <c r="C8" s="70"/>
      <c r="D8" s="70"/>
      <c r="E8" s="70"/>
      <c r="F8" s="72"/>
      <c r="L8" s="44"/>
    </row>
    <row r="9" spans="1:12" s="11" customFormat="1" ht="15.95" customHeight="1" x14ac:dyDescent="0.2">
      <c r="A9" s="149" t="s">
        <v>376</v>
      </c>
      <c r="B9" s="464">
        <f>SUM(B10:B18)</f>
        <v>32.5</v>
      </c>
      <c r="C9" s="465">
        <f>SUM(C10:C18)</f>
        <v>46.2</v>
      </c>
      <c r="D9" s="466">
        <f>SUM(D10:D18)</f>
        <v>27.3</v>
      </c>
      <c r="E9" s="374">
        <f>SUM(E10:E18)</f>
        <v>106</v>
      </c>
      <c r="F9" s="454" t="s">
        <v>367</v>
      </c>
      <c r="G9" s="384"/>
      <c r="H9" s="384"/>
      <c r="I9" s="384"/>
      <c r="J9" s="384"/>
      <c r="K9" s="384"/>
      <c r="L9" s="44"/>
    </row>
    <row r="10" spans="1:12" s="11" customFormat="1" ht="15.95" customHeight="1" x14ac:dyDescent="0.2">
      <c r="A10" s="150" t="s">
        <v>144</v>
      </c>
      <c r="B10" s="467">
        <v>0</v>
      </c>
      <c r="C10" s="468">
        <v>0</v>
      </c>
      <c r="D10" s="469">
        <v>7.4</v>
      </c>
      <c r="E10" s="375">
        <v>7.4</v>
      </c>
      <c r="F10" s="455" t="s">
        <v>80</v>
      </c>
      <c r="G10" s="384"/>
      <c r="H10" s="384"/>
      <c r="I10" s="384"/>
      <c r="J10" s="384"/>
      <c r="K10" s="384"/>
      <c r="L10" s="44"/>
    </row>
    <row r="11" spans="1:12" s="11" customFormat="1" ht="15.95" customHeight="1" x14ac:dyDescent="0.2">
      <c r="A11" s="150" t="s">
        <v>180</v>
      </c>
      <c r="B11" s="470">
        <v>1.4</v>
      </c>
      <c r="C11" s="468">
        <v>0</v>
      </c>
      <c r="D11" s="469">
        <v>11.3</v>
      </c>
      <c r="E11" s="375">
        <f>SUM(B11:D11)</f>
        <v>12.7</v>
      </c>
      <c r="F11" s="455" t="s">
        <v>146</v>
      </c>
      <c r="G11" s="294"/>
      <c r="H11" s="295"/>
      <c r="I11" s="295"/>
      <c r="J11" s="295"/>
      <c r="K11" s="295"/>
      <c r="L11" s="44"/>
    </row>
    <row r="12" spans="1:12" s="11" customFormat="1" ht="15.95" customHeight="1" x14ac:dyDescent="0.2">
      <c r="A12" s="150" t="s">
        <v>148</v>
      </c>
      <c r="B12" s="467">
        <v>0</v>
      </c>
      <c r="C12" s="469">
        <v>26.8</v>
      </c>
      <c r="D12" s="471">
        <v>0</v>
      </c>
      <c r="E12" s="375">
        <f t="shared" ref="E12:E17" si="0">SUM(B12:D12)</f>
        <v>26.8</v>
      </c>
      <c r="F12" s="455" t="s">
        <v>84</v>
      </c>
      <c r="G12" s="294"/>
      <c r="H12" s="295"/>
      <c r="I12" s="295"/>
      <c r="J12" s="295"/>
      <c r="K12" s="295"/>
      <c r="L12" s="44"/>
    </row>
    <row r="13" spans="1:12" s="11" customFormat="1" ht="15.95" customHeight="1" x14ac:dyDescent="0.2">
      <c r="A13" s="150" t="s">
        <v>149</v>
      </c>
      <c r="B13" s="470">
        <v>0.6</v>
      </c>
      <c r="C13" s="468">
        <v>0</v>
      </c>
      <c r="D13" s="469">
        <v>8.6</v>
      </c>
      <c r="E13" s="375">
        <f t="shared" si="0"/>
        <v>9.1999999999999993</v>
      </c>
      <c r="F13" s="455" t="s">
        <v>86</v>
      </c>
      <c r="G13" s="294"/>
      <c r="H13" s="295"/>
      <c r="I13" s="295"/>
      <c r="J13" s="295"/>
      <c r="K13" s="295"/>
      <c r="L13" s="44"/>
    </row>
    <row r="14" spans="1:12" s="11" customFormat="1" ht="15.95" customHeight="1" x14ac:dyDescent="0.2">
      <c r="A14" s="150" t="s">
        <v>150</v>
      </c>
      <c r="B14" s="467">
        <v>0</v>
      </c>
      <c r="C14" s="469">
        <v>19.100000000000001</v>
      </c>
      <c r="D14" s="468">
        <v>0</v>
      </c>
      <c r="E14" s="375">
        <f t="shared" si="0"/>
        <v>19.100000000000001</v>
      </c>
      <c r="F14" s="455" t="s">
        <v>88</v>
      </c>
      <c r="G14" s="294"/>
      <c r="H14" s="295"/>
      <c r="I14" s="295"/>
      <c r="J14" s="295"/>
      <c r="K14" s="295"/>
      <c r="L14" s="44"/>
    </row>
    <row r="15" spans="1:12" s="11" customFormat="1" ht="15.95" customHeight="1" x14ac:dyDescent="0.2">
      <c r="A15" s="150" t="s">
        <v>89</v>
      </c>
      <c r="B15" s="467">
        <v>0</v>
      </c>
      <c r="C15" s="468">
        <v>0</v>
      </c>
      <c r="D15" s="468">
        <v>0</v>
      </c>
      <c r="E15" s="375">
        <f t="shared" si="0"/>
        <v>0</v>
      </c>
      <c r="F15" s="455" t="s">
        <v>90</v>
      </c>
      <c r="G15" s="294"/>
      <c r="H15" s="295"/>
      <c r="I15" s="295"/>
      <c r="J15" s="295"/>
      <c r="K15" s="295"/>
      <c r="L15" s="44"/>
    </row>
    <row r="16" spans="1:12" s="11" customFormat="1" ht="19.5" customHeight="1" x14ac:dyDescent="0.2">
      <c r="A16" s="150" t="s">
        <v>382</v>
      </c>
      <c r="B16" s="470">
        <v>4.8</v>
      </c>
      <c r="C16" s="468">
        <v>0</v>
      </c>
      <c r="D16" s="468">
        <v>0</v>
      </c>
      <c r="E16" s="375">
        <f t="shared" si="0"/>
        <v>4.8</v>
      </c>
      <c r="F16" s="455" t="s">
        <v>369</v>
      </c>
      <c r="G16" s="294"/>
      <c r="H16" s="295"/>
      <c r="I16" s="295"/>
      <c r="J16" s="295"/>
      <c r="K16" s="295"/>
      <c r="L16" s="384"/>
    </row>
    <row r="17" spans="1:12" s="11" customFormat="1" ht="15.95" customHeight="1" x14ac:dyDescent="0.2">
      <c r="A17" s="105" t="s">
        <v>228</v>
      </c>
      <c r="B17" s="470">
        <v>15.7</v>
      </c>
      <c r="C17" s="468">
        <v>0</v>
      </c>
      <c r="D17" s="468">
        <v>0</v>
      </c>
      <c r="E17" s="375">
        <f t="shared" si="0"/>
        <v>15.7</v>
      </c>
      <c r="F17" s="455" t="s">
        <v>130</v>
      </c>
      <c r="G17" s="294"/>
      <c r="H17" s="295"/>
      <c r="I17" s="295"/>
      <c r="J17" s="295"/>
      <c r="K17" s="295"/>
    </row>
    <row r="18" spans="1:12" s="11" customFormat="1" ht="15.95" customHeight="1" x14ac:dyDescent="0.2">
      <c r="A18" s="151" t="s">
        <v>254</v>
      </c>
      <c r="B18" s="472">
        <v>10</v>
      </c>
      <c r="C18" s="473">
        <v>0.3</v>
      </c>
      <c r="D18" s="474">
        <v>0</v>
      </c>
      <c r="E18" s="376">
        <f>SUM(B18:D18)</f>
        <v>10.3</v>
      </c>
      <c r="F18" s="456" t="s">
        <v>117</v>
      </c>
      <c r="G18" s="294"/>
      <c r="H18" s="295"/>
      <c r="I18" s="295"/>
      <c r="J18" s="295"/>
      <c r="K18" s="295"/>
    </row>
    <row r="19" spans="1:12" s="11" customFormat="1" ht="40.5" customHeight="1" x14ac:dyDescent="0.2">
      <c r="A19" s="506" t="s">
        <v>118</v>
      </c>
      <c r="B19" s="506"/>
      <c r="C19" s="506"/>
      <c r="D19" s="569" t="s">
        <v>255</v>
      </c>
      <c r="E19" s="569"/>
      <c r="F19" s="569"/>
      <c r="G19" s="294"/>
      <c r="H19" s="295"/>
      <c r="I19" s="295"/>
      <c r="J19" s="295"/>
      <c r="K19" s="295"/>
    </row>
    <row r="20" spans="1:12" s="11" customFormat="1" ht="30" customHeight="1" x14ac:dyDescent="0.2">
      <c r="A20" s="579" t="s">
        <v>256</v>
      </c>
      <c r="B20" s="506"/>
      <c r="C20" s="506"/>
      <c r="D20" s="570" t="s">
        <v>257</v>
      </c>
      <c r="E20" s="570"/>
      <c r="F20" s="570"/>
      <c r="G20" s="294"/>
      <c r="H20" s="295"/>
      <c r="I20" s="295"/>
      <c r="J20" s="295"/>
      <c r="K20" s="295"/>
    </row>
    <row r="21" spans="1:12" s="11" customFormat="1" ht="25.5" customHeight="1" x14ac:dyDescent="0.2">
      <c r="A21" s="579" t="s">
        <v>258</v>
      </c>
      <c r="B21" s="506"/>
      <c r="C21" s="506"/>
      <c r="D21" s="580" t="s">
        <v>259</v>
      </c>
      <c r="E21" s="580"/>
      <c r="F21" s="580"/>
      <c r="G21" s="294"/>
      <c r="H21" s="295"/>
      <c r="I21" s="295"/>
      <c r="J21" s="295"/>
      <c r="K21" s="295"/>
    </row>
    <row r="22" spans="1:12" s="11" customFormat="1" ht="33.75" customHeight="1" x14ac:dyDescent="0.2">
      <c r="A22" s="579" t="s">
        <v>260</v>
      </c>
      <c r="B22" s="506"/>
      <c r="C22" s="506"/>
      <c r="D22" s="570" t="s">
        <v>261</v>
      </c>
      <c r="E22" s="570"/>
      <c r="F22" s="570"/>
      <c r="G22" s="294"/>
      <c r="H22" s="295"/>
      <c r="I22" s="295"/>
      <c r="J22" s="295"/>
      <c r="K22" s="295"/>
      <c r="L22" s="384"/>
    </row>
    <row r="23" spans="1:12" s="34" customFormat="1" ht="27.75" customHeight="1" x14ac:dyDescent="0.2">
      <c r="A23" s="477" t="s">
        <v>262</v>
      </c>
      <c r="B23" s="477"/>
      <c r="C23" s="477"/>
      <c r="D23" s="505" t="s">
        <v>126</v>
      </c>
      <c r="E23" s="505"/>
      <c r="F23" s="505"/>
    </row>
    <row r="24" spans="1:12" s="11" customFormat="1" ht="17.100000000000001" customHeight="1" x14ac:dyDescent="0.2">
      <c r="B24" s="43"/>
      <c r="C24" s="43"/>
      <c r="D24" s="43"/>
      <c r="E24" s="43"/>
      <c r="F24" s="391"/>
    </row>
    <row r="25" spans="1:12" s="11" customFormat="1" ht="17.100000000000001" customHeight="1" x14ac:dyDescent="0.2">
      <c r="B25" s="43"/>
      <c r="C25" s="43"/>
      <c r="D25" s="43"/>
      <c r="E25" s="43"/>
      <c r="F25" s="31"/>
    </row>
    <row r="26" spans="1:12" s="11" customFormat="1" ht="17.100000000000001" customHeight="1" x14ac:dyDescent="0.2">
      <c r="B26" s="43"/>
      <c r="C26" s="43"/>
      <c r="D26" s="43"/>
      <c r="E26" s="43"/>
    </row>
    <row r="27" spans="1:12" s="11" customFormat="1" ht="17.100000000000001" customHeight="1" x14ac:dyDescent="0.2">
      <c r="B27" s="43"/>
      <c r="C27" s="43"/>
      <c r="D27" s="43"/>
      <c r="E27" s="43"/>
    </row>
    <row r="28" spans="1:12" s="11" customFormat="1" ht="17.100000000000001" customHeight="1" x14ac:dyDescent="0.2">
      <c r="B28" s="43"/>
      <c r="C28" s="43"/>
      <c r="D28" s="43"/>
      <c r="E28" s="43"/>
    </row>
    <row r="29" spans="1:12" ht="12.75" x14ac:dyDescent="0.2">
      <c r="A29" s="392"/>
      <c r="B29" s="43"/>
      <c r="C29" s="43"/>
      <c r="D29" s="43"/>
      <c r="E29" s="43"/>
      <c r="F29" s="392"/>
      <c r="G29" s="392"/>
      <c r="H29" s="392"/>
      <c r="I29" s="392"/>
      <c r="J29" s="392"/>
      <c r="K29" s="392"/>
      <c r="L29" s="392"/>
    </row>
    <row r="30" spans="1:12" s="11" customFormat="1" ht="28.5" customHeight="1" x14ac:dyDescent="0.2">
      <c r="A30" s="571"/>
      <c r="B30" s="571"/>
      <c r="C30" s="571"/>
      <c r="D30" s="571"/>
      <c r="E30" s="571"/>
      <c r="F30" s="571"/>
    </row>
  </sheetData>
  <customSheetViews>
    <customSheetView guid="{8B9883A3-B301-4038-9D38-6F93C555057A}" showPageBreaks="1" printArea="1" hiddenRows="1" view="pageLayout">
      <selection activeCell="F18" sqref="F18"/>
      <pageMargins left="0" right="0" top="0" bottom="0" header="0" footer="0"/>
      <printOptions horizontalCentered="1"/>
      <pageSetup paperSize="9"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hiddenRows="1" view="pageBreakPreview" topLeftCell="A7">
      <selection activeCell="K10" sqref="K10"/>
      <pageMargins left="0" right="0" top="0" bottom="0" header="0" footer="0"/>
      <printOptions horizontalCentered="1"/>
      <pageSetup paperSize="9"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19">
    <mergeCell ref="A21:C21"/>
    <mergeCell ref="A20:C20"/>
    <mergeCell ref="D21:F21"/>
    <mergeCell ref="D20:F20"/>
    <mergeCell ref="A1:F1"/>
    <mergeCell ref="A2:F2"/>
    <mergeCell ref="A30:F30"/>
    <mergeCell ref="A23:C23"/>
    <mergeCell ref="D23:F23"/>
    <mergeCell ref="B6:B7"/>
    <mergeCell ref="C6:C7"/>
    <mergeCell ref="D6:D7"/>
    <mergeCell ref="A5:A7"/>
    <mergeCell ref="F5:F7"/>
    <mergeCell ref="E6:E7"/>
    <mergeCell ref="D22:F22"/>
    <mergeCell ref="A19:C19"/>
    <mergeCell ref="D19:F19"/>
    <mergeCell ref="A22:C22"/>
  </mergeCells>
  <phoneticPr fontId="0" type="noConversion"/>
  <printOptions horizontalCentered="1"/>
  <pageMargins left="0.25" right="0.25" top="0.75" bottom="0.75" header="0.3" footer="0.3"/>
  <pageSetup paperSize="9" scale="90" firstPageNumber="4" orientation="landscape" r:id="rId3"/>
  <headerFooter scaleWithDoc="0" alignWithMargins="0">
    <oddHeader>&amp;L&amp;8PCBS: Water Tables, 2023&amp;R&amp;"Simplified Arabic,Regular"&amp;8&amp;K00+000ا&amp;K000000PCBS : جداول المياه، 2023</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D16"/>
  <sheetViews>
    <sheetView rightToLeft="1" view="pageBreakPreview" zoomScaleNormal="100" zoomScaleSheetLayoutView="100" workbookViewId="0">
      <selection activeCell="I14" sqref="I14"/>
    </sheetView>
  </sheetViews>
  <sheetFormatPr defaultRowHeight="12.75" x14ac:dyDescent="0.2"/>
  <cols>
    <col min="1" max="1" width="45.7109375" customWidth="1"/>
    <col min="2" max="2" width="27.7109375" style="384" customWidth="1"/>
    <col min="3" max="3" width="31.140625" customWidth="1"/>
    <col min="4" max="4" width="45.7109375" customWidth="1"/>
  </cols>
  <sheetData>
    <row r="1" spans="1:4" ht="25.5" customHeight="1" x14ac:dyDescent="0.6">
      <c r="A1" s="584" t="s">
        <v>324</v>
      </c>
      <c r="B1" s="584"/>
      <c r="C1" s="584"/>
      <c r="D1" s="584"/>
    </row>
    <row r="2" spans="1:4" ht="19.5" customHeight="1" x14ac:dyDescent="0.25">
      <c r="A2" s="585" t="s">
        <v>325</v>
      </c>
      <c r="B2" s="585"/>
      <c r="C2" s="585"/>
      <c r="D2" s="585"/>
    </row>
    <row r="3" spans="1:4" ht="5.25" customHeight="1" x14ac:dyDescent="0.2">
      <c r="A3" s="384"/>
      <c r="C3" s="384"/>
      <c r="D3" s="384"/>
    </row>
    <row r="4" spans="1:4" ht="18.75" customHeight="1" x14ac:dyDescent="0.2">
      <c r="A4" s="22" t="s">
        <v>0</v>
      </c>
      <c r="B4" s="22"/>
      <c r="C4" s="22"/>
      <c r="D4" s="10" t="s">
        <v>1</v>
      </c>
    </row>
    <row r="5" spans="1:4" ht="16.5" customHeight="1" x14ac:dyDescent="0.2">
      <c r="A5" s="586" t="s">
        <v>127</v>
      </c>
      <c r="B5" s="590" t="s">
        <v>263</v>
      </c>
      <c r="C5" s="591"/>
      <c r="D5" s="588" t="s">
        <v>48</v>
      </c>
    </row>
    <row r="6" spans="1:4" ht="17.25" customHeight="1" x14ac:dyDescent="0.2">
      <c r="A6" s="587"/>
      <c r="B6" s="592" t="s">
        <v>264</v>
      </c>
      <c r="C6" s="593"/>
      <c r="D6" s="589"/>
    </row>
    <row r="7" spans="1:4" ht="16.5" customHeight="1" x14ac:dyDescent="0.2">
      <c r="A7" s="188" t="s">
        <v>265</v>
      </c>
      <c r="B7" s="596">
        <f>SUM(B8:B12)</f>
        <v>71.2</v>
      </c>
      <c r="C7" s="597"/>
      <c r="D7" s="252" t="s">
        <v>266</v>
      </c>
    </row>
    <row r="8" spans="1:4" ht="16.5" customHeight="1" x14ac:dyDescent="0.2">
      <c r="A8" s="189" t="s">
        <v>267</v>
      </c>
      <c r="B8" s="598">
        <v>21</v>
      </c>
      <c r="C8" s="599"/>
      <c r="D8" s="162" t="s">
        <v>196</v>
      </c>
    </row>
    <row r="9" spans="1:4" ht="16.5" customHeight="1" x14ac:dyDescent="0.2">
      <c r="A9" s="189" t="s">
        <v>268</v>
      </c>
      <c r="B9" s="598">
        <v>23.2</v>
      </c>
      <c r="C9" s="599"/>
      <c r="D9" s="162" t="s">
        <v>198</v>
      </c>
    </row>
    <row r="10" spans="1:4" ht="16.5" customHeight="1" x14ac:dyDescent="0.2">
      <c r="A10" s="189" t="s">
        <v>176</v>
      </c>
      <c r="B10" s="598">
        <v>9.4</v>
      </c>
      <c r="C10" s="599"/>
      <c r="D10" s="163" t="s">
        <v>199</v>
      </c>
    </row>
    <row r="11" spans="1:4" ht="16.5" customHeight="1" x14ac:dyDescent="0.2">
      <c r="A11" s="189" t="s">
        <v>177</v>
      </c>
      <c r="B11" s="598">
        <v>8.5</v>
      </c>
      <c r="C11" s="599"/>
      <c r="D11" s="162" t="s">
        <v>200</v>
      </c>
    </row>
    <row r="12" spans="1:4" ht="16.5" customHeight="1" x14ac:dyDescent="0.2">
      <c r="A12" s="190" t="s">
        <v>178</v>
      </c>
      <c r="B12" s="594">
        <v>9.1</v>
      </c>
      <c r="C12" s="595"/>
      <c r="D12" s="164" t="s">
        <v>202</v>
      </c>
    </row>
    <row r="13" spans="1:4" ht="69.75" customHeight="1" x14ac:dyDescent="0.2">
      <c r="A13" s="581" t="s">
        <v>269</v>
      </c>
      <c r="B13" s="581"/>
      <c r="C13" s="582" t="s">
        <v>270</v>
      </c>
      <c r="D13" s="582"/>
    </row>
    <row r="14" spans="1:4" ht="64.5" customHeight="1" x14ac:dyDescent="0.2">
      <c r="A14" s="566" t="s">
        <v>271</v>
      </c>
      <c r="B14" s="566"/>
      <c r="C14" s="583" t="s">
        <v>272</v>
      </c>
      <c r="D14" s="583"/>
    </row>
    <row r="15" spans="1:4" s="384" customFormat="1" ht="35.25" customHeight="1" x14ac:dyDescent="0.2">
      <c r="A15" s="579" t="s">
        <v>318</v>
      </c>
      <c r="B15" s="506"/>
      <c r="C15" s="583" t="s">
        <v>313</v>
      </c>
      <c r="D15" s="583"/>
    </row>
    <row r="16" spans="1:4" ht="24" customHeight="1" x14ac:dyDescent="0.2">
      <c r="A16" s="477" t="s">
        <v>27</v>
      </c>
      <c r="B16" s="477"/>
      <c r="C16" s="505" t="s">
        <v>273</v>
      </c>
      <c r="D16" s="505"/>
    </row>
  </sheetData>
  <mergeCells count="20">
    <mergeCell ref="B12:C12"/>
    <mergeCell ref="B7:C7"/>
    <mergeCell ref="B8:C8"/>
    <mergeCell ref="B9:C9"/>
    <mergeCell ref="B10:C10"/>
    <mergeCell ref="B11:C11"/>
    <mergeCell ref="A1:D1"/>
    <mergeCell ref="A2:D2"/>
    <mergeCell ref="A5:A6"/>
    <mergeCell ref="D5:D6"/>
    <mergeCell ref="B5:C5"/>
    <mergeCell ref="B6:C6"/>
    <mergeCell ref="A13:B13"/>
    <mergeCell ref="A14:B14"/>
    <mergeCell ref="A15:B15"/>
    <mergeCell ref="A16:B16"/>
    <mergeCell ref="C13:D13"/>
    <mergeCell ref="C14:D14"/>
    <mergeCell ref="C15:D15"/>
    <mergeCell ref="C16:D16"/>
  </mergeCells>
  <printOptions horizontalCentered="1"/>
  <pageMargins left="0.25" right="0.25" top="0.75" bottom="0.75" header="0.3" footer="0.3"/>
  <pageSetup paperSize="9" scale="90" orientation="landscape" r:id="rId1"/>
  <headerFooter scaleWithDoc="0" alignWithMargins="0">
    <oddHeader>&amp;L&amp;8PCBS: Water Tables, 2023&amp;R&amp;"Simplified Arabic,Regular"&amp;8&amp;K00+000ا&amp;K000000PCBS : جداول المياه، 2023</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9"/>
  <sheetViews>
    <sheetView rightToLeft="1" view="pageBreakPreview" zoomScale="115" zoomScaleNormal="100" zoomScaleSheetLayoutView="115" workbookViewId="0">
      <selection activeCell="A19" sqref="A19:XFD19"/>
    </sheetView>
  </sheetViews>
  <sheetFormatPr defaultColWidth="9.140625" defaultRowHeight="12.75" x14ac:dyDescent="0.2"/>
  <cols>
    <col min="1" max="1" width="39.85546875" customWidth="1"/>
    <col min="2" max="2" width="10" customWidth="1"/>
    <col min="3" max="3" width="11.28515625" customWidth="1"/>
    <col min="4" max="4" width="11.7109375" customWidth="1"/>
    <col min="5" max="5" width="9.140625" hidden="1" customWidth="1"/>
    <col min="6" max="6" width="45.85546875" customWidth="1"/>
  </cols>
  <sheetData>
    <row r="1" spans="1:13" ht="25.5" customHeight="1" x14ac:dyDescent="0.2">
      <c r="A1" s="600" t="s">
        <v>274</v>
      </c>
      <c r="B1" s="600"/>
      <c r="C1" s="600"/>
      <c r="D1" s="600"/>
      <c r="E1" s="601"/>
      <c r="F1" s="601"/>
      <c r="G1" s="384"/>
      <c r="H1" s="384"/>
      <c r="I1" s="384"/>
      <c r="J1" s="384"/>
      <c r="K1" s="384"/>
      <c r="L1" s="384"/>
      <c r="M1" s="384"/>
    </row>
    <row r="2" spans="1:13" ht="19.5" customHeight="1" x14ac:dyDescent="0.2">
      <c r="A2" s="602" t="s">
        <v>275</v>
      </c>
      <c r="B2" s="602"/>
      <c r="C2" s="602"/>
      <c r="D2" s="602"/>
      <c r="E2" s="603"/>
      <c r="F2" s="603"/>
      <c r="G2" s="384"/>
      <c r="H2" s="384"/>
      <c r="I2" s="384"/>
      <c r="J2" s="384"/>
      <c r="K2" s="384"/>
      <c r="L2" s="384"/>
      <c r="M2" s="384"/>
    </row>
    <row r="3" spans="1:13" ht="6" customHeight="1" x14ac:dyDescent="0.2">
      <c r="A3" s="384"/>
      <c r="B3" s="384"/>
      <c r="C3" s="384"/>
      <c r="D3" s="384"/>
      <c r="E3" s="384"/>
      <c r="F3" s="384"/>
      <c r="G3" s="384"/>
      <c r="H3" s="384"/>
      <c r="I3" s="384"/>
      <c r="J3" s="384"/>
      <c r="K3" s="384"/>
      <c r="L3" s="384"/>
      <c r="M3" s="384"/>
    </row>
    <row r="4" spans="1:13" ht="22.5" x14ac:dyDescent="0.2">
      <c r="A4" s="22" t="s">
        <v>276</v>
      </c>
      <c r="B4" s="142"/>
      <c r="C4" s="143"/>
      <c r="D4" s="384"/>
      <c r="E4" s="384"/>
      <c r="F4" s="13" t="s">
        <v>277</v>
      </c>
      <c r="G4" s="384"/>
      <c r="H4" s="384"/>
      <c r="I4" s="384"/>
      <c r="J4" s="384"/>
      <c r="K4" s="384"/>
      <c r="L4" s="384"/>
      <c r="M4" s="384"/>
    </row>
    <row r="5" spans="1:13" ht="29.25" customHeight="1" x14ac:dyDescent="0.2">
      <c r="A5" s="604" t="s">
        <v>278</v>
      </c>
      <c r="B5" s="56" t="s">
        <v>142</v>
      </c>
      <c r="C5" s="192" t="s">
        <v>279</v>
      </c>
      <c r="D5" s="193" t="s">
        <v>55</v>
      </c>
      <c r="E5" s="191"/>
      <c r="F5" s="606" t="s">
        <v>280</v>
      </c>
      <c r="G5" s="384"/>
      <c r="H5" s="384"/>
      <c r="I5" s="384"/>
      <c r="J5" s="384"/>
      <c r="K5" s="384"/>
      <c r="L5" s="384"/>
      <c r="M5" s="384"/>
    </row>
    <row r="6" spans="1:13" ht="29.25" customHeight="1" x14ac:dyDescent="0.2">
      <c r="A6" s="605"/>
      <c r="B6" s="210" t="s">
        <v>281</v>
      </c>
      <c r="C6" s="211" t="s">
        <v>282</v>
      </c>
      <c r="D6" s="212" t="s">
        <v>56</v>
      </c>
      <c r="E6" s="191"/>
      <c r="F6" s="607"/>
      <c r="G6" s="384"/>
      <c r="H6" s="384"/>
      <c r="I6" s="384"/>
      <c r="J6" s="384"/>
      <c r="K6" s="384"/>
      <c r="L6" s="384"/>
      <c r="M6" s="152"/>
    </row>
    <row r="7" spans="1:13" ht="29.25" customHeight="1" x14ac:dyDescent="0.2">
      <c r="A7" s="221" t="s">
        <v>283</v>
      </c>
      <c r="B7" s="441">
        <v>3.41</v>
      </c>
      <c r="C7" s="385">
        <v>3.76</v>
      </c>
      <c r="D7" s="442">
        <v>1.6</v>
      </c>
      <c r="E7" s="191"/>
      <c r="F7" s="224" t="s">
        <v>284</v>
      </c>
      <c r="G7" s="384"/>
      <c r="H7" s="384"/>
      <c r="I7" s="384"/>
      <c r="J7" s="384"/>
      <c r="K7" s="384"/>
      <c r="L7" s="384"/>
      <c r="M7" s="152"/>
    </row>
    <row r="8" spans="1:13" ht="29.25" customHeight="1" x14ac:dyDescent="0.2">
      <c r="A8" s="222" t="s">
        <v>285</v>
      </c>
      <c r="B8" s="443">
        <v>3.15</v>
      </c>
      <c r="C8" s="386">
        <v>3.44</v>
      </c>
      <c r="D8" s="444">
        <v>1.38</v>
      </c>
      <c r="E8" s="191"/>
      <c r="F8" s="225" t="s">
        <v>286</v>
      </c>
      <c r="G8" s="384"/>
      <c r="H8" s="384"/>
      <c r="I8" s="384"/>
      <c r="J8" s="384"/>
      <c r="K8" s="384"/>
      <c r="L8" s="384"/>
      <c r="M8" s="153"/>
    </row>
    <row r="9" spans="1:13" ht="29.25" customHeight="1" x14ac:dyDescent="0.2">
      <c r="A9" s="223" t="s">
        <v>287</v>
      </c>
      <c r="B9" s="445">
        <v>3.85</v>
      </c>
      <c r="C9" s="387">
        <v>4.0599999999999996</v>
      </c>
      <c r="D9" s="446">
        <v>1.98</v>
      </c>
      <c r="E9" s="191"/>
      <c r="F9" s="226" t="s">
        <v>288</v>
      </c>
      <c r="G9" s="384"/>
      <c r="H9" s="384"/>
      <c r="I9" s="384"/>
      <c r="J9" s="384"/>
      <c r="K9" s="384"/>
      <c r="L9" s="384"/>
      <c r="M9" s="384"/>
    </row>
    <row r="10" spans="1:13" ht="39" customHeight="1" x14ac:dyDescent="0.2">
      <c r="A10" s="608" t="s">
        <v>289</v>
      </c>
      <c r="B10" s="609"/>
      <c r="C10" s="610" t="s">
        <v>20</v>
      </c>
      <c r="D10" s="610"/>
      <c r="E10" s="611"/>
      <c r="F10" s="611"/>
      <c r="G10" s="384"/>
      <c r="H10" s="384"/>
      <c r="I10" s="384"/>
      <c r="J10" s="384"/>
      <c r="K10" s="384"/>
      <c r="L10" s="384"/>
      <c r="M10" s="384"/>
    </row>
    <row r="11" spans="1:13" ht="40.5" customHeight="1" x14ac:dyDescent="0.2">
      <c r="A11" s="609" t="s">
        <v>290</v>
      </c>
      <c r="B11" s="609"/>
      <c r="C11" s="610" t="s">
        <v>291</v>
      </c>
      <c r="D11" s="610"/>
      <c r="E11" s="611"/>
      <c r="F11" s="611"/>
      <c r="G11" s="384"/>
      <c r="H11" s="384"/>
      <c r="I11" s="384"/>
      <c r="J11" s="384"/>
      <c r="K11" s="384"/>
      <c r="L11" s="384"/>
      <c r="M11" s="384"/>
    </row>
    <row r="12" spans="1:13" ht="39.75" customHeight="1" x14ac:dyDescent="0.2">
      <c r="A12" s="613"/>
      <c r="B12" s="613"/>
      <c r="C12" s="209"/>
      <c r="D12" s="209"/>
      <c r="E12" s="384"/>
      <c r="F12" s="384"/>
      <c r="G12" s="384"/>
      <c r="H12" s="384"/>
      <c r="I12" s="384"/>
      <c r="J12" s="384"/>
      <c r="K12" s="384"/>
      <c r="L12" s="384"/>
      <c r="M12" s="384"/>
    </row>
    <row r="13" spans="1:13" ht="40.5" customHeight="1" x14ac:dyDescent="0.55000000000000004">
      <c r="A13" s="614"/>
      <c r="B13" s="614"/>
      <c r="C13" s="615"/>
      <c r="D13" s="615"/>
      <c r="E13" s="384"/>
      <c r="F13" s="384"/>
      <c r="G13" s="384"/>
      <c r="H13" s="384"/>
      <c r="I13" s="384"/>
      <c r="J13" s="384"/>
      <c r="K13" s="384"/>
      <c r="L13" s="384"/>
      <c r="M13" s="384"/>
    </row>
    <row r="14" spans="1:13" ht="20.25" customHeight="1" x14ac:dyDescent="0.2">
      <c r="A14" s="550"/>
      <c r="B14" s="550"/>
      <c r="C14" s="616"/>
      <c r="D14" s="616"/>
      <c r="E14" s="139"/>
      <c r="F14" s="384"/>
      <c r="G14" s="384"/>
      <c r="H14" s="384"/>
      <c r="I14" s="384"/>
      <c r="J14" s="384"/>
      <c r="K14" s="384"/>
      <c r="L14" s="384"/>
      <c r="M14" s="384"/>
    </row>
    <row r="15" spans="1:13" ht="39.75" customHeight="1" x14ac:dyDescent="0.55000000000000004">
      <c r="A15" s="147"/>
      <c r="B15" s="612"/>
      <c r="C15" s="612"/>
      <c r="D15" s="612"/>
      <c r="E15" s="384"/>
      <c r="F15" s="384"/>
      <c r="G15" s="384"/>
      <c r="H15" s="384"/>
      <c r="I15" s="384"/>
      <c r="J15" s="384"/>
      <c r="K15" s="384"/>
      <c r="L15" s="384"/>
      <c r="M15" s="384"/>
    </row>
    <row r="16" spans="1:13" ht="15" x14ac:dyDescent="0.25">
      <c r="A16" s="137"/>
      <c r="B16" s="137"/>
      <c r="C16" s="137"/>
      <c r="D16" s="137"/>
      <c r="E16" s="384"/>
      <c r="F16" s="384"/>
      <c r="G16" s="384"/>
      <c r="H16" s="384"/>
      <c r="I16" s="384"/>
      <c r="J16" s="384"/>
      <c r="K16" s="384"/>
      <c r="L16" s="384"/>
      <c r="M16" s="384"/>
    </row>
    <row r="19" spans="1:1" x14ac:dyDescent="0.2">
      <c r="A19" s="384" t="s">
        <v>292</v>
      </c>
    </row>
  </sheetData>
  <mergeCells count="14">
    <mergeCell ref="B15:D15"/>
    <mergeCell ref="A11:B11"/>
    <mergeCell ref="C11:F11"/>
    <mergeCell ref="A12:B12"/>
    <mergeCell ref="A13:B13"/>
    <mergeCell ref="C13:D13"/>
    <mergeCell ref="A14:B14"/>
    <mergeCell ref="C14:D14"/>
    <mergeCell ref="A1:F1"/>
    <mergeCell ref="A2:F2"/>
    <mergeCell ref="A5:A6"/>
    <mergeCell ref="F5:F6"/>
    <mergeCell ref="A10:B10"/>
    <mergeCell ref="C10:F10"/>
  </mergeCells>
  <printOptions horizontalCentered="1"/>
  <pageMargins left="0.25" right="0.25" top="0.75" bottom="0.75" header="0.3" footer="0.3"/>
  <pageSetup paperSize="9" scale="90" orientation="landscape" r:id="rId1"/>
  <headerFooter scaleWithDoc="0" alignWithMargins="0">
    <oddHeader>&amp;L&amp;8PCBS: Water Tables, 2023&amp;R&amp;"Simplified Arabic,Regular"&amp;8&amp;K00+000ا&amp;K000000PCBS : جداول المياه، 2023</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T42"/>
  <sheetViews>
    <sheetView rightToLeft="1" view="pageBreakPreview" zoomScale="110" zoomScaleNormal="100" zoomScaleSheetLayoutView="110" workbookViewId="0">
      <selection activeCell="A19" sqref="A19:XFD19"/>
    </sheetView>
  </sheetViews>
  <sheetFormatPr defaultColWidth="9.140625" defaultRowHeight="12.75" x14ac:dyDescent="0.2"/>
  <cols>
    <col min="1" max="1" width="24.42578125" style="167" customWidth="1"/>
    <col min="2" max="8" width="8.28515625" style="167" customWidth="1"/>
    <col min="9" max="9" width="7" style="167" bestFit="1" customWidth="1"/>
    <col min="10" max="10" width="7" style="167" customWidth="1"/>
    <col min="11" max="12" width="8.28515625" style="167" customWidth="1"/>
    <col min="13" max="13" width="25.140625" style="167" customWidth="1"/>
    <col min="14" max="17" width="9.140625" style="167"/>
    <col min="18" max="18" width="4.28515625" style="167" customWidth="1"/>
    <col min="19" max="19" width="10.7109375" style="167" bestFit="1" customWidth="1"/>
    <col min="20" max="20" width="13.28515625" style="167" bestFit="1" customWidth="1"/>
    <col min="21" max="16384" width="9.140625" style="167"/>
  </cols>
  <sheetData>
    <row r="1" spans="1:20" ht="24.75" customHeight="1" x14ac:dyDescent="0.2">
      <c r="A1" s="481" t="s">
        <v>297</v>
      </c>
      <c r="B1" s="482"/>
      <c r="C1" s="482"/>
      <c r="D1" s="482"/>
      <c r="E1" s="482"/>
      <c r="F1" s="482"/>
      <c r="G1" s="482"/>
      <c r="H1" s="482"/>
      <c r="I1" s="482"/>
      <c r="J1" s="482"/>
      <c r="K1" s="482"/>
      <c r="L1" s="482"/>
      <c r="M1" s="482"/>
    </row>
    <row r="2" spans="1:20" ht="19.5" customHeight="1" x14ac:dyDescent="0.2">
      <c r="A2" s="483" t="s">
        <v>298</v>
      </c>
      <c r="B2" s="483"/>
      <c r="C2" s="483"/>
      <c r="D2" s="483"/>
      <c r="E2" s="483"/>
      <c r="F2" s="483"/>
      <c r="G2" s="483"/>
      <c r="H2" s="483"/>
      <c r="I2" s="483"/>
      <c r="J2" s="483"/>
      <c r="K2" s="483"/>
      <c r="L2" s="483"/>
      <c r="M2" s="483"/>
    </row>
    <row r="3" spans="1:20" ht="17.100000000000001" customHeight="1" x14ac:dyDescent="0.2">
      <c r="A3" s="168" t="s">
        <v>0</v>
      </c>
      <c r="B3" s="394"/>
      <c r="C3" s="394"/>
      <c r="D3" s="394"/>
      <c r="E3" s="394"/>
      <c r="F3" s="394"/>
      <c r="G3" s="394"/>
      <c r="H3" s="394"/>
      <c r="I3" s="394"/>
      <c r="J3" s="394"/>
      <c r="K3" s="394"/>
      <c r="L3" s="394"/>
      <c r="M3" s="169" t="s">
        <v>1</v>
      </c>
      <c r="S3" s="170"/>
      <c r="T3" s="171"/>
    </row>
    <row r="4" spans="1:20" ht="17.100000000000001" customHeight="1" x14ac:dyDescent="0.2">
      <c r="A4" s="485" t="s">
        <v>2</v>
      </c>
      <c r="B4" s="172" t="s">
        <v>3</v>
      </c>
      <c r="C4" s="172"/>
      <c r="D4" s="173"/>
      <c r="E4" s="173"/>
      <c r="F4" s="173"/>
      <c r="G4" s="173"/>
      <c r="H4" s="173"/>
      <c r="I4" s="173"/>
      <c r="J4" s="173"/>
      <c r="K4" s="213"/>
      <c r="L4" s="213" t="s">
        <v>4</v>
      </c>
      <c r="M4" s="487" t="s">
        <v>5</v>
      </c>
      <c r="S4" s="170"/>
      <c r="T4" s="171"/>
    </row>
    <row r="5" spans="1:20" ht="17.100000000000001" customHeight="1" x14ac:dyDescent="0.2">
      <c r="A5" s="495"/>
      <c r="B5" s="174">
        <v>2013</v>
      </c>
      <c r="C5" s="92">
        <v>2014</v>
      </c>
      <c r="D5" s="92">
        <v>2015</v>
      </c>
      <c r="E5" s="92">
        <v>2016</v>
      </c>
      <c r="F5" s="92">
        <v>2017</v>
      </c>
      <c r="G5" s="92">
        <v>2018</v>
      </c>
      <c r="H5" s="92">
        <v>2019</v>
      </c>
      <c r="I5" s="92">
        <v>2020</v>
      </c>
      <c r="J5" s="92">
        <v>2021</v>
      </c>
      <c r="K5" s="92">
        <v>2022</v>
      </c>
      <c r="L5" s="92">
        <v>2023</v>
      </c>
      <c r="M5" s="496"/>
      <c r="S5" s="170"/>
      <c r="T5" s="171"/>
    </row>
    <row r="6" spans="1:20" s="175" customFormat="1" ht="23.25" customHeight="1" x14ac:dyDescent="0.2">
      <c r="A6" s="214" t="s">
        <v>6</v>
      </c>
      <c r="B6" s="256">
        <v>163.1</v>
      </c>
      <c r="C6" s="254">
        <v>163.80000000000001</v>
      </c>
      <c r="D6" s="254">
        <v>187.8</v>
      </c>
      <c r="E6" s="257">
        <v>182.4</v>
      </c>
      <c r="F6" s="257">
        <v>181.9</v>
      </c>
      <c r="G6" s="255">
        <v>195.8</v>
      </c>
      <c r="H6" s="255">
        <v>213.7</v>
      </c>
      <c r="I6" s="255">
        <v>239</v>
      </c>
      <c r="J6" s="255">
        <v>224</v>
      </c>
      <c r="K6" s="255">
        <v>228.2</v>
      </c>
      <c r="L6" s="255">
        <f>L7+L8+L10</f>
        <v>217.4</v>
      </c>
      <c r="M6" s="216" t="s">
        <v>7</v>
      </c>
      <c r="N6" s="171"/>
      <c r="O6" s="171"/>
      <c r="P6" s="171"/>
      <c r="Q6" s="171"/>
      <c r="R6" s="171"/>
      <c r="S6" s="171"/>
      <c r="T6" s="171"/>
    </row>
    <row r="7" spans="1:20" s="175" customFormat="1" ht="27" customHeight="1" x14ac:dyDescent="0.2">
      <c r="A7" s="215" t="s">
        <v>8</v>
      </c>
      <c r="B7" s="258">
        <v>64.3</v>
      </c>
      <c r="C7" s="254">
        <v>75.599999999999994</v>
      </c>
      <c r="D7" s="254">
        <v>83.3</v>
      </c>
      <c r="E7" s="257">
        <v>84.4</v>
      </c>
      <c r="F7" s="257">
        <v>85.8</v>
      </c>
      <c r="G7" s="257">
        <v>96.6</v>
      </c>
      <c r="H7" s="257">
        <v>101.4</v>
      </c>
      <c r="I7" s="257">
        <v>108.6</v>
      </c>
      <c r="J7" s="257">
        <v>105.3</v>
      </c>
      <c r="K7" s="257">
        <v>109.1</v>
      </c>
      <c r="L7" s="257">
        <f>'4'!B9</f>
        <v>106.8</v>
      </c>
      <c r="M7" s="217" t="s">
        <v>9</v>
      </c>
      <c r="N7" s="171"/>
      <c r="O7" s="177"/>
      <c r="P7" s="171"/>
      <c r="Q7" s="171"/>
      <c r="R7" s="171"/>
      <c r="S7" s="171"/>
      <c r="T7" s="171"/>
    </row>
    <row r="8" spans="1:20" ht="25.5" x14ac:dyDescent="0.2">
      <c r="A8" s="215" t="s">
        <v>10</v>
      </c>
      <c r="B8" s="259">
        <v>39.5</v>
      </c>
      <c r="C8" s="257">
        <v>28.2</v>
      </c>
      <c r="D8" s="257">
        <v>40.700000000000003</v>
      </c>
      <c r="E8" s="257">
        <v>29</v>
      </c>
      <c r="F8" s="257">
        <v>23.5</v>
      </c>
      <c r="G8" s="257">
        <v>25.5</v>
      </c>
      <c r="H8" s="257">
        <v>40.6</v>
      </c>
      <c r="I8" s="257">
        <v>53.3</v>
      </c>
      <c r="J8" s="257">
        <v>37</v>
      </c>
      <c r="K8" s="257">
        <v>38.799999999999997</v>
      </c>
      <c r="L8" s="257">
        <f>'4'!C9</f>
        <v>28.3</v>
      </c>
      <c r="M8" s="79" t="s">
        <v>11</v>
      </c>
      <c r="O8" s="177"/>
    </row>
    <row r="9" spans="1:20" ht="21.75" hidden="1" customHeight="1" x14ac:dyDescent="0.2">
      <c r="A9" s="215" t="s">
        <v>12</v>
      </c>
      <c r="B9" s="253" t="s">
        <v>13</v>
      </c>
      <c r="C9" s="253" t="s">
        <v>13</v>
      </c>
      <c r="D9" s="253" t="s">
        <v>13</v>
      </c>
      <c r="E9" s="253" t="s">
        <v>13</v>
      </c>
      <c r="F9" s="253" t="s">
        <v>13</v>
      </c>
      <c r="G9" s="253" t="s">
        <v>13</v>
      </c>
      <c r="H9" s="253" t="s">
        <v>13</v>
      </c>
      <c r="I9" s="253" t="s">
        <v>13</v>
      </c>
      <c r="J9" s="253" t="s">
        <v>13</v>
      </c>
      <c r="K9" s="253"/>
      <c r="L9" s="253"/>
      <c r="M9" s="79" t="s">
        <v>14</v>
      </c>
      <c r="O9" s="177"/>
      <c r="S9" s="178"/>
      <c r="T9" s="171"/>
    </row>
    <row r="10" spans="1:20" s="175" customFormat="1" ht="44.25" customHeight="1" thickBot="1" x14ac:dyDescent="0.25">
      <c r="A10" s="215" t="s">
        <v>356</v>
      </c>
      <c r="B10" s="259">
        <v>59.3</v>
      </c>
      <c r="C10" s="257">
        <v>60</v>
      </c>
      <c r="D10" s="257">
        <v>63.8</v>
      </c>
      <c r="E10" s="257">
        <v>69</v>
      </c>
      <c r="F10" s="257">
        <v>72.599999999999994</v>
      </c>
      <c r="G10" s="257">
        <v>73.7</v>
      </c>
      <c r="H10" s="248">
        <v>71.7</v>
      </c>
      <c r="I10" s="248">
        <v>77.099999999999994</v>
      </c>
      <c r="J10" s="248">
        <v>81.7</v>
      </c>
      <c r="K10" s="382">
        <v>80.3</v>
      </c>
      <c r="L10" s="382">
        <f>'4'!E9</f>
        <v>82.3</v>
      </c>
      <c r="M10" s="79" t="s">
        <v>357</v>
      </c>
      <c r="N10" s="171"/>
      <c r="O10" s="177"/>
      <c r="P10" s="171"/>
      <c r="Q10" s="171"/>
      <c r="R10" s="171"/>
      <c r="S10" s="179"/>
      <c r="T10" s="171"/>
    </row>
    <row r="11" spans="1:20" ht="27" customHeight="1" thickTop="1" x14ac:dyDescent="0.2">
      <c r="A11" s="215" t="s">
        <v>15</v>
      </c>
      <c r="B11" s="259">
        <v>100.9</v>
      </c>
      <c r="C11" s="257">
        <v>102.8</v>
      </c>
      <c r="D11" s="257">
        <v>119.6</v>
      </c>
      <c r="E11" s="257">
        <v>116</v>
      </c>
      <c r="F11" s="257">
        <v>116.8</v>
      </c>
      <c r="G11" s="257">
        <v>118.9</v>
      </c>
      <c r="H11" s="257">
        <v>119.2</v>
      </c>
      <c r="I11" s="257">
        <v>124.1</v>
      </c>
      <c r="J11" s="257">
        <v>137.4</v>
      </c>
      <c r="K11" s="257">
        <v>137.69999999999999</v>
      </c>
      <c r="L11" s="257">
        <f>'9'!B7</f>
        <v>150.4</v>
      </c>
      <c r="M11" s="79" t="s">
        <v>29</v>
      </c>
      <c r="N11" s="232"/>
      <c r="O11" s="177"/>
    </row>
    <row r="12" spans="1:20" ht="24" customHeight="1" x14ac:dyDescent="0.2">
      <c r="A12" s="347" t="s">
        <v>17</v>
      </c>
      <c r="B12" s="261">
        <v>78.8</v>
      </c>
      <c r="C12" s="260">
        <v>79.099999999999994</v>
      </c>
      <c r="D12" s="260">
        <v>84.3</v>
      </c>
      <c r="E12" s="260">
        <v>82.3</v>
      </c>
      <c r="F12" s="260">
        <v>88.3</v>
      </c>
      <c r="G12" s="260">
        <v>90.5</v>
      </c>
      <c r="H12" s="260">
        <v>85.6</v>
      </c>
      <c r="I12" s="260">
        <v>82.4</v>
      </c>
      <c r="J12" s="260">
        <v>89</v>
      </c>
      <c r="K12" s="260">
        <v>86.4</v>
      </c>
      <c r="L12" s="260">
        <f>'9'!F7</f>
        <v>88</v>
      </c>
      <c r="M12" s="218" t="s">
        <v>18</v>
      </c>
      <c r="O12" s="177"/>
    </row>
    <row r="13" spans="1:20" s="175" customFormat="1" ht="39" customHeight="1" x14ac:dyDescent="0.2">
      <c r="A13" s="477" t="s">
        <v>19</v>
      </c>
      <c r="B13" s="477"/>
      <c r="C13" s="477"/>
      <c r="D13" s="477"/>
      <c r="E13" s="477"/>
      <c r="F13" s="497" t="s">
        <v>20</v>
      </c>
      <c r="G13" s="497"/>
      <c r="H13" s="497"/>
      <c r="I13" s="497"/>
      <c r="J13" s="497"/>
      <c r="K13" s="497"/>
      <c r="L13" s="497"/>
      <c r="M13" s="497"/>
      <c r="N13" s="171"/>
      <c r="O13" s="171"/>
      <c r="P13" s="171"/>
      <c r="Q13" s="171"/>
      <c r="R13" s="171"/>
      <c r="S13" s="171"/>
      <c r="T13" s="171"/>
    </row>
    <row r="14" spans="1:20" s="175" customFormat="1" ht="16.5" customHeight="1" x14ac:dyDescent="0.2">
      <c r="A14" s="479" t="s">
        <v>30</v>
      </c>
      <c r="B14" s="479"/>
      <c r="C14" s="479"/>
      <c r="D14" s="479"/>
      <c r="E14" s="479"/>
      <c r="F14" s="480" t="s">
        <v>31</v>
      </c>
      <c r="G14" s="480"/>
      <c r="H14" s="480"/>
      <c r="I14" s="480"/>
      <c r="J14" s="480"/>
      <c r="K14" s="480"/>
      <c r="L14" s="480"/>
      <c r="M14" s="480"/>
      <c r="N14" s="171"/>
      <c r="O14" s="171"/>
      <c r="P14" s="171"/>
      <c r="Q14" s="171"/>
      <c r="R14" s="171"/>
      <c r="S14" s="171"/>
      <c r="T14" s="171"/>
    </row>
    <row r="15" spans="1:20" s="175" customFormat="1" ht="18" customHeight="1" x14ac:dyDescent="0.2">
      <c r="A15" s="479" t="s">
        <v>23</v>
      </c>
      <c r="B15" s="479"/>
      <c r="C15" s="479"/>
      <c r="D15" s="479"/>
      <c r="E15" s="479"/>
      <c r="F15" s="480" t="s">
        <v>24</v>
      </c>
      <c r="G15" s="480"/>
      <c r="H15" s="480"/>
      <c r="I15" s="480"/>
      <c r="J15" s="480"/>
      <c r="K15" s="480"/>
      <c r="L15" s="480"/>
      <c r="M15" s="480"/>
      <c r="N15" s="171"/>
      <c r="O15" s="171"/>
      <c r="P15" s="171"/>
      <c r="Q15" s="171"/>
      <c r="R15" s="171"/>
      <c r="S15" s="171"/>
      <c r="T15" s="171"/>
    </row>
    <row r="16" spans="1:20" s="175" customFormat="1" ht="18.75" customHeight="1" x14ac:dyDescent="0.2">
      <c r="A16" s="479" t="s">
        <v>293</v>
      </c>
      <c r="B16" s="479"/>
      <c r="C16" s="479"/>
      <c r="D16" s="479"/>
      <c r="E16" s="479"/>
      <c r="F16" s="480" t="s">
        <v>294</v>
      </c>
      <c r="G16" s="480"/>
      <c r="H16" s="480"/>
      <c r="I16" s="480"/>
      <c r="J16" s="480"/>
      <c r="K16" s="480"/>
      <c r="L16" s="480"/>
      <c r="M16" s="480"/>
      <c r="N16" s="171"/>
      <c r="O16" s="171"/>
      <c r="P16" s="171"/>
      <c r="Q16" s="171"/>
      <c r="R16" s="171"/>
      <c r="S16" s="171"/>
      <c r="T16" s="171"/>
    </row>
    <row r="17" spans="1:13" s="42" customFormat="1" ht="26.25" customHeight="1" x14ac:dyDescent="0.2">
      <c r="A17" s="477" t="s">
        <v>27</v>
      </c>
      <c r="B17" s="477"/>
      <c r="C17" s="477"/>
      <c r="D17" s="477"/>
      <c r="E17" s="477"/>
      <c r="F17" s="497" t="s">
        <v>28</v>
      </c>
      <c r="G17" s="497"/>
      <c r="H17" s="497"/>
      <c r="I17" s="497"/>
      <c r="J17" s="497"/>
      <c r="K17" s="497"/>
      <c r="L17" s="497"/>
      <c r="M17" s="497"/>
    </row>
    <row r="18" spans="1:13" ht="17.100000000000001" customHeight="1" x14ac:dyDescent="0.2">
      <c r="A18" s="180"/>
      <c r="B18" s="180"/>
      <c r="C18" s="180"/>
      <c r="D18" s="180"/>
      <c r="E18" s="180"/>
      <c r="F18" s="180"/>
      <c r="G18" s="180"/>
      <c r="H18" s="180"/>
      <c r="I18" s="180"/>
      <c r="J18" s="180"/>
      <c r="K18" s="180"/>
      <c r="L18" s="180"/>
    </row>
    <row r="19" spans="1:13" ht="17.100000000000001" customHeight="1" x14ac:dyDescent="0.2"/>
    <row r="20" spans="1:13" ht="17.100000000000001" customHeight="1" x14ac:dyDescent="0.2"/>
    <row r="21" spans="1:13" ht="17.100000000000001" customHeight="1" x14ac:dyDescent="0.2"/>
    <row r="22" spans="1:13" ht="17.100000000000001" customHeight="1" x14ac:dyDescent="0.2"/>
    <row r="23" spans="1:13" ht="17.100000000000001" customHeight="1" x14ac:dyDescent="0.2"/>
    <row r="24" spans="1:13" ht="17.100000000000001" customHeight="1" x14ac:dyDescent="0.2"/>
    <row r="25" spans="1:13" ht="17.100000000000001" customHeight="1" x14ac:dyDescent="0.2"/>
    <row r="26" spans="1:13" ht="17.100000000000001" customHeight="1" x14ac:dyDescent="0.2"/>
    <row r="27" spans="1:13" ht="17.100000000000001" customHeight="1" x14ac:dyDescent="0.2"/>
    <row r="28" spans="1:13" ht="17.100000000000001" customHeight="1" x14ac:dyDescent="0.2"/>
    <row r="29" spans="1:13" ht="17.100000000000001" customHeight="1" x14ac:dyDescent="0.2"/>
    <row r="30" spans="1:13" ht="17.100000000000001" customHeight="1" x14ac:dyDescent="0.2"/>
    <row r="31" spans="1:13" ht="17.100000000000001" customHeight="1" x14ac:dyDescent="0.2"/>
    <row r="34" spans="1:10" ht="23.25" x14ac:dyDescent="0.2">
      <c r="A34" s="481"/>
      <c r="B34" s="482"/>
      <c r="C34" s="482"/>
      <c r="D34" s="482"/>
      <c r="E34" s="393"/>
      <c r="F34" s="393"/>
      <c r="G34" s="393"/>
      <c r="H34" s="393"/>
      <c r="I34" s="393"/>
      <c r="J34" s="393"/>
    </row>
    <row r="35" spans="1:10" ht="15" x14ac:dyDescent="0.2">
      <c r="A35" s="483"/>
      <c r="B35" s="483"/>
      <c r="C35" s="483"/>
      <c r="D35" s="483"/>
      <c r="E35" s="394"/>
      <c r="F35" s="394"/>
      <c r="G35" s="394"/>
      <c r="H35" s="394"/>
      <c r="I35" s="394"/>
      <c r="J35" s="394"/>
    </row>
    <row r="36" spans="1:10" ht="15" x14ac:dyDescent="0.2">
      <c r="A36" s="394"/>
      <c r="B36" s="394"/>
      <c r="C36" s="394"/>
      <c r="D36" s="394"/>
      <c r="E36" s="394"/>
      <c r="F36" s="394"/>
      <c r="G36" s="394"/>
      <c r="H36" s="394"/>
      <c r="I36" s="394"/>
      <c r="J36" s="394"/>
    </row>
    <row r="37" spans="1:10" x14ac:dyDescent="0.2">
      <c r="A37" s="484"/>
      <c r="B37" s="181"/>
      <c r="C37" s="181"/>
    </row>
    <row r="38" spans="1:10" x14ac:dyDescent="0.2">
      <c r="A38" s="484"/>
      <c r="B38" s="182"/>
      <c r="C38" s="182"/>
      <c r="D38" s="182"/>
      <c r="E38" s="182"/>
      <c r="F38" s="182"/>
      <c r="G38" s="182"/>
      <c r="H38" s="182"/>
      <c r="I38" s="182"/>
      <c r="J38" s="182"/>
    </row>
    <row r="39" spans="1:10" ht="20.25" x14ac:dyDescent="0.2">
      <c r="A39" s="407"/>
      <c r="B39" s="176"/>
      <c r="C39" s="183"/>
      <c r="D39" s="177"/>
      <c r="E39" s="177"/>
      <c r="F39" s="177"/>
      <c r="G39" s="177"/>
      <c r="H39" s="177"/>
      <c r="I39" s="177"/>
      <c r="J39" s="177"/>
    </row>
    <row r="40" spans="1:10" ht="20.25" x14ac:dyDescent="0.2">
      <c r="A40" s="407"/>
      <c r="B40" s="176"/>
      <c r="C40" s="176"/>
      <c r="D40" s="176"/>
      <c r="E40" s="176"/>
      <c r="F40" s="176"/>
      <c r="G40" s="176"/>
      <c r="H40" s="176"/>
      <c r="I40" s="176"/>
      <c r="J40" s="176"/>
    </row>
    <row r="41" spans="1:10" ht="20.25" x14ac:dyDescent="0.2">
      <c r="A41" s="407"/>
      <c r="B41" s="176"/>
      <c r="C41" s="176"/>
      <c r="D41" s="177"/>
      <c r="E41" s="177"/>
      <c r="F41" s="177"/>
      <c r="G41" s="177"/>
      <c r="H41" s="177"/>
      <c r="I41" s="177"/>
      <c r="J41" s="177"/>
    </row>
    <row r="42" spans="1:10" ht="20.25" x14ac:dyDescent="0.2">
      <c r="A42" s="407"/>
      <c r="B42" s="177"/>
      <c r="C42" s="177"/>
      <c r="D42" s="177"/>
      <c r="E42" s="177"/>
      <c r="F42" s="177"/>
      <c r="G42" s="177"/>
      <c r="H42" s="177"/>
      <c r="I42" s="177"/>
      <c r="J42" s="177"/>
    </row>
  </sheetData>
  <mergeCells count="17">
    <mergeCell ref="F17:M17"/>
    <mergeCell ref="A35:D35"/>
    <mergeCell ref="A37:A38"/>
    <mergeCell ref="A1:M1"/>
    <mergeCell ref="A2:M2"/>
    <mergeCell ref="A4:A5"/>
    <mergeCell ref="M4:M5"/>
    <mergeCell ref="F13:M13"/>
    <mergeCell ref="F14:M14"/>
    <mergeCell ref="A13:E13"/>
    <mergeCell ref="A14:E14"/>
    <mergeCell ref="A34:D34"/>
    <mergeCell ref="A15:E15"/>
    <mergeCell ref="A16:E16"/>
    <mergeCell ref="A17:E17"/>
    <mergeCell ref="F15:M15"/>
    <mergeCell ref="F16:M16"/>
  </mergeCells>
  <printOptions horizontalCentered="1"/>
  <pageMargins left="0.25" right="0.25" top="0.75" bottom="0.75" header="0.3" footer="0.3"/>
  <pageSetup paperSize="9" scale="90" orientation="landscape" r:id="rId1"/>
  <headerFooter scaleWithDoc="0" alignWithMargins="0">
    <oddHeader>&amp;L&amp;8PCBS: Water Tables, 2023&amp;R&amp;"Simplified Arabic,Regular"&amp;8&amp;K00+000ا&amp;K000000PCBS : جداول المياه، 2023</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P40"/>
  <sheetViews>
    <sheetView rightToLeft="1" view="pageBreakPreview" zoomScale="110" zoomScaleNormal="100" zoomScaleSheetLayoutView="110" workbookViewId="0">
      <selection activeCell="A19" sqref="A19:XFD19"/>
    </sheetView>
  </sheetViews>
  <sheetFormatPr defaultColWidth="9.140625" defaultRowHeight="12.75" x14ac:dyDescent="0.2"/>
  <cols>
    <col min="1" max="1" width="24.28515625" style="167" customWidth="1"/>
    <col min="2" max="12" width="8.28515625" style="167" customWidth="1"/>
    <col min="13" max="13" width="28.7109375" style="167" customWidth="1"/>
    <col min="14" max="14" width="9.140625" style="167"/>
    <col min="15" max="15" width="11.5703125" style="167" bestFit="1" customWidth="1"/>
    <col min="16" max="16384" width="9.140625" style="167"/>
  </cols>
  <sheetData>
    <row r="1" spans="1:16" ht="24.75" customHeight="1" x14ac:dyDescent="0.2">
      <c r="A1" s="481" t="s">
        <v>32</v>
      </c>
      <c r="B1" s="482"/>
      <c r="C1" s="482"/>
      <c r="D1" s="482"/>
      <c r="E1" s="482"/>
      <c r="F1" s="482"/>
      <c r="G1" s="482"/>
      <c r="H1" s="482"/>
      <c r="I1" s="482"/>
      <c r="J1" s="482"/>
      <c r="K1" s="482"/>
      <c r="L1" s="482"/>
      <c r="M1" s="482"/>
    </row>
    <row r="2" spans="1:16" ht="19.5" customHeight="1" x14ac:dyDescent="0.2">
      <c r="A2" s="483" t="s">
        <v>33</v>
      </c>
      <c r="B2" s="483"/>
      <c r="C2" s="483"/>
      <c r="D2" s="483"/>
      <c r="E2" s="483"/>
      <c r="F2" s="483"/>
      <c r="G2" s="483"/>
      <c r="H2" s="483"/>
      <c r="I2" s="483"/>
      <c r="J2" s="483"/>
      <c r="K2" s="483"/>
      <c r="L2" s="483"/>
      <c r="M2" s="483"/>
    </row>
    <row r="3" spans="1:16" ht="17.100000000000001" customHeight="1" x14ac:dyDescent="0.2">
      <c r="A3" s="168" t="s">
        <v>0</v>
      </c>
      <c r="B3" s="394"/>
      <c r="C3" s="394"/>
      <c r="D3" s="394"/>
      <c r="E3" s="394"/>
      <c r="F3" s="394"/>
      <c r="G3" s="394"/>
      <c r="H3" s="394"/>
      <c r="I3" s="394"/>
      <c r="J3" s="394"/>
      <c r="K3" s="394"/>
      <c r="L3" s="394"/>
      <c r="M3" s="169" t="s">
        <v>1</v>
      </c>
    </row>
    <row r="4" spans="1:16" ht="17.100000000000001" customHeight="1" x14ac:dyDescent="0.2">
      <c r="A4" s="485" t="s">
        <v>2</v>
      </c>
      <c r="B4" s="172" t="s">
        <v>3</v>
      </c>
      <c r="C4" s="172"/>
      <c r="D4" s="173"/>
      <c r="E4" s="173"/>
      <c r="F4" s="173"/>
      <c r="G4" s="173"/>
      <c r="H4" s="173"/>
      <c r="I4" s="173"/>
      <c r="J4" s="173"/>
      <c r="K4" s="213"/>
      <c r="L4" s="213" t="s">
        <v>4</v>
      </c>
      <c r="M4" s="487" t="s">
        <v>5</v>
      </c>
    </row>
    <row r="5" spans="1:16" ht="17.100000000000001" customHeight="1" x14ac:dyDescent="0.2">
      <c r="A5" s="495"/>
      <c r="B5" s="174">
        <v>2013</v>
      </c>
      <c r="C5" s="92">
        <v>2014</v>
      </c>
      <c r="D5" s="92">
        <v>2015</v>
      </c>
      <c r="E5" s="92">
        <v>2016</v>
      </c>
      <c r="F5" s="92">
        <v>2017</v>
      </c>
      <c r="G5" s="92">
        <v>2018</v>
      </c>
      <c r="H5" s="92">
        <v>2019</v>
      </c>
      <c r="I5" s="92">
        <v>2020</v>
      </c>
      <c r="J5" s="92">
        <v>2021</v>
      </c>
      <c r="K5" s="92">
        <v>2022</v>
      </c>
      <c r="L5" s="92" t="s">
        <v>311</v>
      </c>
      <c r="M5" s="496"/>
    </row>
    <row r="6" spans="1:16" s="175" customFormat="1" ht="23.25" customHeight="1" x14ac:dyDescent="0.2">
      <c r="A6" s="214" t="s">
        <v>6</v>
      </c>
      <c r="B6" s="239">
        <v>202.6</v>
      </c>
      <c r="C6" s="240">
        <v>178.9</v>
      </c>
      <c r="D6" s="240">
        <v>177.5</v>
      </c>
      <c r="E6" s="241">
        <v>181.2</v>
      </c>
      <c r="F6" s="241">
        <v>193.3</v>
      </c>
      <c r="G6" s="238">
        <v>193.7</v>
      </c>
      <c r="H6" s="239">
        <v>204.2</v>
      </c>
      <c r="I6" s="239">
        <f t="shared" ref="I6:K6" si="0">I7+I9+I10</f>
        <v>210.8</v>
      </c>
      <c r="J6" s="239">
        <f t="shared" si="0"/>
        <v>214.7</v>
      </c>
      <c r="K6" s="239">
        <f t="shared" si="0"/>
        <v>217.5</v>
      </c>
      <c r="L6" s="239">
        <f>L7+L9+L10</f>
        <v>178.7</v>
      </c>
      <c r="M6" s="216" t="s">
        <v>7</v>
      </c>
      <c r="N6" s="171"/>
      <c r="O6" s="388"/>
      <c r="P6" s="388"/>
    </row>
    <row r="7" spans="1:16" s="175" customFormat="1" ht="24" customHeight="1" x14ac:dyDescent="0.2">
      <c r="A7" s="215" t="s">
        <v>34</v>
      </c>
      <c r="B7" s="243">
        <v>198.6</v>
      </c>
      <c r="C7" s="244">
        <v>170.7</v>
      </c>
      <c r="D7" s="244">
        <v>167.2</v>
      </c>
      <c r="E7" s="245">
        <v>167.2</v>
      </c>
      <c r="F7" s="245">
        <v>178.7</v>
      </c>
      <c r="G7" s="242">
        <v>177.6</v>
      </c>
      <c r="H7" s="243">
        <v>187.6</v>
      </c>
      <c r="I7" s="243">
        <v>190.5</v>
      </c>
      <c r="J7" s="243">
        <v>192.5</v>
      </c>
      <c r="K7" s="243">
        <v>189.4</v>
      </c>
      <c r="L7" s="243">
        <f>'4'!B10</f>
        <v>154.5</v>
      </c>
      <c r="M7" s="217" t="s">
        <v>35</v>
      </c>
      <c r="N7" s="171"/>
      <c r="O7" s="171"/>
      <c r="P7" s="171"/>
    </row>
    <row r="8" spans="1:16" ht="21" hidden="1" customHeight="1" x14ac:dyDescent="0.2">
      <c r="A8" s="215" t="s">
        <v>36</v>
      </c>
      <c r="B8" s="247" t="s">
        <v>13</v>
      </c>
      <c r="C8" s="245" t="s">
        <v>13</v>
      </c>
      <c r="D8" s="245" t="s">
        <v>13</v>
      </c>
      <c r="E8" s="245" t="s">
        <v>13</v>
      </c>
      <c r="F8" s="245" t="s">
        <v>13</v>
      </c>
      <c r="G8" s="246" t="s">
        <v>13</v>
      </c>
      <c r="H8" s="247" t="s">
        <v>13</v>
      </c>
      <c r="I8" s="247" t="s">
        <v>13</v>
      </c>
      <c r="J8" s="247" t="s">
        <v>13</v>
      </c>
      <c r="K8" s="247"/>
      <c r="L8" s="247"/>
      <c r="M8" s="79" t="s">
        <v>37</v>
      </c>
    </row>
    <row r="9" spans="1:16" ht="21" customHeight="1" x14ac:dyDescent="0.2">
      <c r="A9" s="215" t="s">
        <v>38</v>
      </c>
      <c r="B9" s="475">
        <v>0</v>
      </c>
      <c r="C9" s="245">
        <v>4.7</v>
      </c>
      <c r="D9" s="245">
        <v>3.9</v>
      </c>
      <c r="E9" s="245">
        <v>3.9</v>
      </c>
      <c r="F9" s="245">
        <v>4</v>
      </c>
      <c r="G9" s="248">
        <v>4.0999999999999996</v>
      </c>
      <c r="H9" s="248">
        <v>4.0999999999999996</v>
      </c>
      <c r="I9" s="248">
        <v>5.7</v>
      </c>
      <c r="J9" s="248">
        <v>7.5</v>
      </c>
      <c r="K9" s="248">
        <v>9.6</v>
      </c>
      <c r="L9" s="248">
        <f>'4'!D10</f>
        <v>8</v>
      </c>
      <c r="M9" s="79" t="s">
        <v>39</v>
      </c>
    </row>
    <row r="10" spans="1:16" s="175" customFormat="1" ht="37.5" customHeight="1" x14ac:dyDescent="0.2">
      <c r="A10" s="215" t="s">
        <v>333</v>
      </c>
      <c r="B10" s="247">
        <v>4</v>
      </c>
      <c r="C10" s="245">
        <v>3.5</v>
      </c>
      <c r="D10" s="245">
        <v>6.4</v>
      </c>
      <c r="E10" s="245">
        <v>10.1</v>
      </c>
      <c r="F10" s="245">
        <v>10.6</v>
      </c>
      <c r="G10" s="246">
        <v>12</v>
      </c>
      <c r="H10" s="247">
        <v>12.5</v>
      </c>
      <c r="I10" s="247">
        <f>'7'!I18</f>
        <v>14.6</v>
      </c>
      <c r="J10" s="247">
        <f>'7'!J18</f>
        <v>14.7</v>
      </c>
      <c r="K10" s="247">
        <f>'7'!K18</f>
        <v>18.5</v>
      </c>
      <c r="L10" s="247">
        <f>'7'!L18</f>
        <v>16.2</v>
      </c>
      <c r="M10" s="79" t="s">
        <v>334</v>
      </c>
      <c r="N10" s="171"/>
      <c r="O10" s="171"/>
      <c r="P10" s="171"/>
    </row>
    <row r="11" spans="1:16" ht="28.5" customHeight="1" x14ac:dyDescent="0.2">
      <c r="A11" s="215" t="s">
        <v>15</v>
      </c>
      <c r="B11" s="246">
        <v>104.8</v>
      </c>
      <c r="C11" s="245">
        <v>88.5</v>
      </c>
      <c r="D11" s="245">
        <v>95.3</v>
      </c>
      <c r="E11" s="245">
        <v>94.2</v>
      </c>
      <c r="F11" s="245">
        <v>96.4</v>
      </c>
      <c r="G11" s="246">
        <v>95.1</v>
      </c>
      <c r="H11" s="246">
        <v>108.1</v>
      </c>
      <c r="I11" s="246">
        <v>108.5</v>
      </c>
      <c r="J11" s="246">
        <v>113.3</v>
      </c>
      <c r="K11" s="246">
        <v>113.1</v>
      </c>
      <c r="L11" s="246">
        <f>'10'!B6</f>
        <v>95</v>
      </c>
      <c r="M11" s="79" t="s">
        <v>16</v>
      </c>
    </row>
    <row r="12" spans="1:16" ht="24" customHeight="1" x14ac:dyDescent="0.2">
      <c r="A12" s="347" t="s">
        <v>17</v>
      </c>
      <c r="B12" s="250">
        <v>91.3</v>
      </c>
      <c r="C12" s="251">
        <v>79.7</v>
      </c>
      <c r="D12" s="251">
        <v>79.2</v>
      </c>
      <c r="E12" s="251">
        <v>84</v>
      </c>
      <c r="F12" s="251">
        <v>88.3</v>
      </c>
      <c r="G12" s="249">
        <v>83.1</v>
      </c>
      <c r="H12" s="250">
        <v>77</v>
      </c>
      <c r="I12" s="250">
        <v>86.6</v>
      </c>
      <c r="J12" s="250">
        <v>82.7</v>
      </c>
      <c r="K12" s="250">
        <v>84.6</v>
      </c>
      <c r="L12" s="250">
        <f>'10'!F6</f>
        <v>68.900000000000006</v>
      </c>
      <c r="M12" s="218" t="s">
        <v>18</v>
      </c>
    </row>
    <row r="13" spans="1:16" s="175" customFormat="1" ht="129.75" customHeight="1" x14ac:dyDescent="0.2">
      <c r="A13" s="499" t="s">
        <v>40</v>
      </c>
      <c r="B13" s="499"/>
      <c r="C13" s="499"/>
      <c r="D13" s="499"/>
      <c r="E13" s="499"/>
      <c r="F13" s="498" t="s">
        <v>41</v>
      </c>
      <c r="G13" s="498"/>
      <c r="H13" s="498"/>
      <c r="I13" s="498"/>
      <c r="J13" s="498"/>
      <c r="K13" s="498"/>
      <c r="L13" s="498"/>
      <c r="M13" s="498"/>
      <c r="N13" s="171"/>
      <c r="O13" s="171"/>
      <c r="P13" s="171"/>
    </row>
    <row r="14" spans="1:16" s="175" customFormat="1" ht="17.25" customHeight="1" x14ac:dyDescent="0.2">
      <c r="A14" s="479" t="s">
        <v>42</v>
      </c>
      <c r="B14" s="479"/>
      <c r="C14" s="479"/>
      <c r="D14" s="479"/>
      <c r="E14" s="479"/>
      <c r="F14" s="480" t="s">
        <v>43</v>
      </c>
      <c r="G14" s="480"/>
      <c r="H14" s="480"/>
      <c r="I14" s="480"/>
      <c r="J14" s="480"/>
      <c r="K14" s="480"/>
      <c r="L14" s="480"/>
      <c r="M14" s="480"/>
      <c r="N14" s="171"/>
      <c r="O14" s="171"/>
      <c r="P14" s="171"/>
    </row>
    <row r="15" spans="1:16" s="175" customFormat="1" ht="25.5" customHeight="1" x14ac:dyDescent="0.2">
      <c r="A15" s="479" t="s">
        <v>340</v>
      </c>
      <c r="B15" s="479"/>
      <c r="C15" s="479"/>
      <c r="D15" s="479"/>
      <c r="E15" s="479"/>
      <c r="F15" s="480" t="s">
        <v>335</v>
      </c>
      <c r="G15" s="480"/>
      <c r="H15" s="480"/>
      <c r="I15" s="480"/>
      <c r="J15" s="480"/>
      <c r="K15" s="480"/>
      <c r="L15" s="480"/>
      <c r="M15" s="480"/>
      <c r="N15" s="171"/>
      <c r="O15" s="171"/>
      <c r="P15" s="171"/>
    </row>
    <row r="16" spans="1:16" s="175" customFormat="1" ht="26.25" customHeight="1" x14ac:dyDescent="0.2">
      <c r="A16" s="479" t="s">
        <v>312</v>
      </c>
      <c r="B16" s="479"/>
      <c r="C16" s="479"/>
      <c r="D16" s="479"/>
      <c r="E16" s="479"/>
      <c r="F16" s="480" t="s">
        <v>313</v>
      </c>
      <c r="G16" s="480"/>
      <c r="H16" s="480"/>
      <c r="I16" s="480"/>
      <c r="J16" s="480"/>
      <c r="K16" s="480"/>
      <c r="L16" s="480"/>
      <c r="M16" s="480"/>
    </row>
    <row r="17" spans="1:13" s="42" customFormat="1" ht="25.5" customHeight="1" x14ac:dyDescent="0.2">
      <c r="A17" s="477" t="s">
        <v>27</v>
      </c>
      <c r="B17" s="477"/>
      <c r="C17" s="477"/>
      <c r="D17" s="477"/>
      <c r="E17" s="477"/>
      <c r="F17" s="497" t="s">
        <v>28</v>
      </c>
      <c r="G17" s="497"/>
      <c r="H17" s="497"/>
      <c r="I17" s="497"/>
      <c r="J17" s="497"/>
      <c r="K17" s="497"/>
      <c r="L17" s="497"/>
      <c r="M17" s="497"/>
    </row>
    <row r="18" spans="1:13" ht="17.100000000000001" customHeight="1" x14ac:dyDescent="0.2"/>
    <row r="19" spans="1:13" ht="17.100000000000001" customHeight="1" x14ac:dyDescent="0.2"/>
    <row r="20" spans="1:13" ht="17.100000000000001" customHeight="1" x14ac:dyDescent="0.2"/>
    <row r="21" spans="1:13" ht="17.100000000000001" customHeight="1" x14ac:dyDescent="0.2"/>
    <row r="22" spans="1:13" ht="17.100000000000001" customHeight="1" x14ac:dyDescent="0.2"/>
    <row r="23" spans="1:13" ht="17.100000000000001" customHeight="1" x14ac:dyDescent="0.2"/>
    <row r="24" spans="1:13" ht="17.100000000000001" customHeight="1" x14ac:dyDescent="0.2"/>
    <row r="25" spans="1:13" ht="17.100000000000001" customHeight="1" x14ac:dyDescent="0.2"/>
    <row r="26" spans="1:13" ht="17.100000000000001" customHeight="1" x14ac:dyDescent="0.2"/>
    <row r="27" spans="1:13" ht="17.100000000000001" customHeight="1" x14ac:dyDescent="0.2"/>
    <row r="28" spans="1:13" ht="17.100000000000001" customHeight="1" x14ac:dyDescent="0.2"/>
    <row r="29" spans="1:13" ht="17.100000000000001" customHeight="1" x14ac:dyDescent="0.2"/>
    <row r="32" spans="1:13" ht="23.25" x14ac:dyDescent="0.2">
      <c r="A32" s="481"/>
      <c r="B32" s="482"/>
      <c r="C32" s="482"/>
      <c r="D32" s="482"/>
      <c r="E32" s="393"/>
      <c r="F32" s="393"/>
      <c r="G32" s="393"/>
      <c r="H32" s="393"/>
      <c r="I32" s="393"/>
      <c r="J32" s="393"/>
    </row>
    <row r="33" spans="1:10" ht="15" x14ac:dyDescent="0.2">
      <c r="A33" s="483"/>
      <c r="B33" s="483"/>
      <c r="C33" s="483"/>
      <c r="D33" s="483"/>
      <c r="E33" s="394"/>
      <c r="F33" s="394"/>
      <c r="G33" s="394"/>
      <c r="H33" s="394"/>
      <c r="I33" s="394"/>
      <c r="J33" s="394"/>
    </row>
    <row r="34" spans="1:10" ht="15" x14ac:dyDescent="0.2">
      <c r="A34" s="394"/>
      <c r="B34" s="394"/>
      <c r="C34" s="394"/>
      <c r="D34" s="394"/>
      <c r="E34" s="394"/>
      <c r="F34" s="394"/>
      <c r="G34" s="394"/>
      <c r="H34" s="394"/>
      <c r="I34" s="394"/>
      <c r="J34" s="394"/>
    </row>
    <row r="35" spans="1:10" x14ac:dyDescent="0.2">
      <c r="A35" s="484"/>
      <c r="B35" s="181"/>
      <c r="C35" s="181"/>
    </row>
    <row r="36" spans="1:10" x14ac:dyDescent="0.2">
      <c r="A36" s="484"/>
      <c r="B36" s="182"/>
      <c r="C36" s="182"/>
      <c r="D36" s="182"/>
      <c r="E36" s="182"/>
      <c r="F36" s="182"/>
      <c r="G36" s="182"/>
      <c r="H36" s="182"/>
      <c r="I36" s="182"/>
      <c r="J36" s="182"/>
    </row>
    <row r="37" spans="1:10" ht="20.25" x14ac:dyDescent="0.2">
      <c r="A37" s="407"/>
      <c r="B37" s="176"/>
      <c r="C37" s="183"/>
      <c r="D37" s="177"/>
      <c r="E37" s="177"/>
      <c r="F37" s="177"/>
      <c r="G37" s="177"/>
      <c r="H37" s="177"/>
      <c r="I37" s="177"/>
      <c r="J37" s="177"/>
    </row>
    <row r="38" spans="1:10" ht="20.25" x14ac:dyDescent="0.2">
      <c r="A38" s="407"/>
      <c r="B38" s="176"/>
      <c r="C38" s="176"/>
      <c r="D38" s="176"/>
      <c r="E38" s="176"/>
      <c r="F38" s="176"/>
      <c r="G38" s="176"/>
      <c r="H38" s="176"/>
      <c r="I38" s="176"/>
      <c r="J38" s="176"/>
    </row>
    <row r="39" spans="1:10" ht="20.25" x14ac:dyDescent="0.2">
      <c r="A39" s="407"/>
      <c r="B39" s="176"/>
      <c r="C39" s="176"/>
      <c r="D39" s="177"/>
      <c r="E39" s="177"/>
      <c r="F39" s="177"/>
      <c r="G39" s="177"/>
      <c r="H39" s="177"/>
      <c r="I39" s="177"/>
      <c r="J39" s="177"/>
    </row>
    <row r="40" spans="1:10" ht="20.25" x14ac:dyDescent="0.2">
      <c r="A40" s="407"/>
      <c r="B40" s="177"/>
      <c r="C40" s="177"/>
      <c r="D40" s="177"/>
      <c r="E40" s="177"/>
      <c r="F40" s="177"/>
      <c r="G40" s="177"/>
      <c r="H40" s="177"/>
      <c r="I40" s="177"/>
      <c r="J40" s="177"/>
    </row>
  </sheetData>
  <mergeCells count="17">
    <mergeCell ref="F14:M14"/>
    <mergeCell ref="F17:M17"/>
    <mergeCell ref="A13:E13"/>
    <mergeCell ref="A14:E14"/>
    <mergeCell ref="F16:M16"/>
    <mergeCell ref="A15:E15"/>
    <mergeCell ref="F15:M15"/>
    <mergeCell ref="A1:M1"/>
    <mergeCell ref="A2:M2"/>
    <mergeCell ref="A4:A5"/>
    <mergeCell ref="M4:M5"/>
    <mergeCell ref="F13:M13"/>
    <mergeCell ref="A32:D32"/>
    <mergeCell ref="A33:D33"/>
    <mergeCell ref="A35:A36"/>
    <mergeCell ref="A17:E17"/>
    <mergeCell ref="A16:E16"/>
  </mergeCells>
  <printOptions horizontalCentered="1"/>
  <pageMargins left="0.25" right="0.25" top="0.75" bottom="0.75" header="0.3" footer="0.3"/>
  <pageSetup paperSize="9" scale="90" orientation="landscape" r:id="rId1"/>
  <headerFooter scaleWithDoc="0" alignWithMargins="0">
    <oddHeader>&amp;L&amp;8PCBS: Water Tables, 2023&amp;R&amp;"Simplified Arabic,Regular"&amp;8&amp;K00+000ا&amp;K000000PCBS : جداول المياه، 2023</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K34"/>
  <sheetViews>
    <sheetView rightToLeft="1" view="pageBreakPreview" zoomScale="110" zoomScaleNormal="100" zoomScaleSheetLayoutView="110" workbookViewId="0">
      <selection activeCell="L15" sqref="L15"/>
    </sheetView>
  </sheetViews>
  <sheetFormatPr defaultColWidth="9.140625" defaultRowHeight="21" x14ac:dyDescent="0.2"/>
  <cols>
    <col min="1" max="1" width="15.5703125" style="21" customWidth="1"/>
    <col min="2" max="2" width="16.140625" style="1" customWidth="1"/>
    <col min="3" max="3" width="11.42578125" style="1" customWidth="1"/>
    <col min="4" max="4" width="13.7109375" style="1" customWidth="1"/>
    <col min="5" max="5" width="21.140625" style="1" customWidth="1"/>
    <col min="6" max="6" width="10.28515625" style="1" customWidth="1"/>
    <col min="7" max="7" width="19.140625" style="1" customWidth="1"/>
    <col min="8" max="9" width="9.140625" style="1"/>
    <col min="10" max="10" width="4" style="1" customWidth="1"/>
    <col min="11" max="16384" width="9.140625" style="1"/>
  </cols>
  <sheetData>
    <row r="1" spans="1:11" s="18" customFormat="1" ht="22.5" customHeight="1" x14ac:dyDescent="0.2">
      <c r="A1" s="481" t="s">
        <v>299</v>
      </c>
      <c r="B1" s="481"/>
      <c r="C1" s="481"/>
      <c r="D1" s="481"/>
      <c r="E1" s="481"/>
      <c r="F1" s="481"/>
      <c r="G1" s="481"/>
    </row>
    <row r="2" spans="1:11" s="17" customFormat="1" ht="17.25" customHeight="1" x14ac:dyDescent="0.2">
      <c r="A2" s="500" t="s">
        <v>300</v>
      </c>
      <c r="B2" s="500"/>
      <c r="C2" s="500"/>
      <c r="D2" s="500"/>
      <c r="E2" s="500"/>
      <c r="F2" s="500"/>
      <c r="G2" s="500"/>
    </row>
    <row r="3" spans="1:11" s="17" customFormat="1" ht="4.5" hidden="1" customHeight="1" x14ac:dyDescent="0.2">
      <c r="A3" s="394"/>
      <c r="B3" s="394"/>
      <c r="C3" s="394"/>
      <c r="D3" s="394"/>
      <c r="E3" s="394"/>
      <c r="F3" s="394"/>
      <c r="G3" s="394"/>
    </row>
    <row r="4" spans="1:11" s="6" customFormat="1" ht="17.100000000000001" customHeight="1" x14ac:dyDescent="0.2">
      <c r="A4" s="19" t="s">
        <v>0</v>
      </c>
      <c r="B4" s="14"/>
      <c r="E4" s="14"/>
      <c r="G4" s="52" t="s">
        <v>1</v>
      </c>
    </row>
    <row r="5" spans="1:11" s="6" customFormat="1" ht="17.100000000000001" customHeight="1" x14ac:dyDescent="0.2">
      <c r="A5" s="485" t="s">
        <v>44</v>
      </c>
      <c r="B5" s="97" t="s">
        <v>45</v>
      </c>
      <c r="C5" s="140"/>
      <c r="D5" s="15"/>
      <c r="E5" s="7" t="s">
        <v>46</v>
      </c>
      <c r="F5" s="487" t="s">
        <v>47</v>
      </c>
      <c r="G5" s="487" t="s">
        <v>48</v>
      </c>
    </row>
    <row r="6" spans="1:11" s="6" customFormat="1" ht="42.75" x14ac:dyDescent="0.2">
      <c r="A6" s="501"/>
      <c r="B6" s="24" t="s">
        <v>49</v>
      </c>
      <c r="C6" s="24" t="s">
        <v>50</v>
      </c>
      <c r="D6" s="141" t="s">
        <v>51</v>
      </c>
      <c r="E6" s="50" t="s">
        <v>358</v>
      </c>
      <c r="F6" s="503"/>
      <c r="G6" s="502"/>
    </row>
    <row r="7" spans="1:11" s="6" customFormat="1" ht="48" customHeight="1" x14ac:dyDescent="0.2">
      <c r="A7" s="495"/>
      <c r="B7" s="9" t="s">
        <v>52</v>
      </c>
      <c r="C7" s="233" t="s">
        <v>53</v>
      </c>
      <c r="D7" s="184" t="s">
        <v>54</v>
      </c>
      <c r="E7" s="9" t="s">
        <v>359</v>
      </c>
      <c r="F7" s="504"/>
      <c r="G7" s="496"/>
    </row>
    <row r="8" spans="1:11" s="8" customFormat="1" ht="15.95" customHeight="1" x14ac:dyDescent="0.2">
      <c r="A8" s="98" t="s">
        <v>381</v>
      </c>
      <c r="B8" s="357">
        <f>B9+B10</f>
        <v>261.3</v>
      </c>
      <c r="C8" s="358">
        <f>C9+C10</f>
        <v>28.3</v>
      </c>
      <c r="D8" s="358">
        <f>D10</f>
        <v>8</v>
      </c>
      <c r="E8" s="358">
        <f>E9+E10</f>
        <v>98.5</v>
      </c>
      <c r="F8" s="359">
        <f>F9+F10</f>
        <v>396.1</v>
      </c>
      <c r="G8" s="101" t="s">
        <v>363</v>
      </c>
      <c r="I8" s="82"/>
      <c r="K8" s="345"/>
    </row>
    <row r="9" spans="1:11" s="26" customFormat="1" ht="15.95" customHeight="1" x14ac:dyDescent="0.2">
      <c r="A9" s="99" t="s">
        <v>376</v>
      </c>
      <c r="B9" s="360">
        <f>'5'!G8</f>
        <v>106.8</v>
      </c>
      <c r="C9" s="361">
        <f>'6'!L6</f>
        <v>28.3</v>
      </c>
      <c r="D9" s="459">
        <v>0</v>
      </c>
      <c r="E9" s="361">
        <f>'7'!L8</f>
        <v>82.3</v>
      </c>
      <c r="F9" s="362">
        <f>SUM(B9:E9)</f>
        <v>217.4</v>
      </c>
      <c r="G9" s="64" t="s">
        <v>367</v>
      </c>
      <c r="I9" s="82"/>
    </row>
    <row r="10" spans="1:11" s="6" customFormat="1" ht="15.95" customHeight="1" x14ac:dyDescent="0.2">
      <c r="A10" s="100" t="s">
        <v>314</v>
      </c>
      <c r="B10" s="447">
        <f>'14'!B7+83.33</f>
        <v>154.5</v>
      </c>
      <c r="C10" s="458">
        <v>0</v>
      </c>
      <c r="D10" s="363">
        <v>8</v>
      </c>
      <c r="E10" s="364">
        <f>'7'!L18</f>
        <v>16.2</v>
      </c>
      <c r="F10" s="365">
        <f>SUM(B10:E10)</f>
        <v>178.7</v>
      </c>
      <c r="G10" s="102" t="s">
        <v>315</v>
      </c>
    </row>
    <row r="11" spans="1:11" s="6" customFormat="1" ht="42" customHeight="1" x14ac:dyDescent="0.2">
      <c r="A11" s="506" t="s">
        <v>118</v>
      </c>
      <c r="B11" s="506"/>
      <c r="C11" s="506"/>
      <c r="D11" s="506"/>
      <c r="E11" s="507" t="s">
        <v>57</v>
      </c>
      <c r="F11" s="507"/>
      <c r="G11" s="508"/>
    </row>
    <row r="12" spans="1:11" s="6" customFormat="1" ht="20.25" customHeight="1" x14ac:dyDescent="0.2">
      <c r="A12" s="506" t="s">
        <v>58</v>
      </c>
      <c r="B12" s="506"/>
      <c r="C12" s="506"/>
      <c r="D12" s="506"/>
      <c r="E12" s="509" t="s">
        <v>59</v>
      </c>
      <c r="F12" s="509"/>
      <c r="G12" s="509"/>
    </row>
    <row r="13" spans="1:11" s="6" customFormat="1" ht="29.25" customHeight="1" x14ac:dyDescent="0.2">
      <c r="A13" s="506" t="s">
        <v>60</v>
      </c>
      <c r="B13" s="506"/>
      <c r="C13" s="506"/>
      <c r="D13" s="506"/>
      <c r="E13" s="480" t="s">
        <v>61</v>
      </c>
      <c r="F13" s="480"/>
      <c r="G13" s="480"/>
    </row>
    <row r="14" spans="1:11" s="6" customFormat="1" ht="27.75" customHeight="1" x14ac:dyDescent="0.2">
      <c r="A14" s="477" t="s">
        <v>328</v>
      </c>
      <c r="B14" s="477"/>
      <c r="C14" s="477"/>
      <c r="D14" s="477"/>
      <c r="E14" s="497" t="s">
        <v>329</v>
      </c>
      <c r="F14" s="497"/>
      <c r="G14" s="497"/>
    </row>
    <row r="15" spans="1:11" s="6" customFormat="1" ht="38.25" customHeight="1" x14ac:dyDescent="0.2">
      <c r="A15" s="506" t="s">
        <v>318</v>
      </c>
      <c r="B15" s="506"/>
      <c r="C15" s="506"/>
      <c r="D15" s="506"/>
      <c r="E15" s="480" t="s">
        <v>313</v>
      </c>
      <c r="F15" s="480"/>
      <c r="G15" s="480"/>
    </row>
    <row r="16" spans="1:11" s="6" customFormat="1" ht="26.25" customHeight="1" x14ac:dyDescent="0.2">
      <c r="A16" s="477" t="s">
        <v>62</v>
      </c>
      <c r="B16" s="477"/>
      <c r="C16" s="477"/>
      <c r="D16" s="477"/>
      <c r="E16" s="505" t="s">
        <v>63</v>
      </c>
      <c r="F16" s="505"/>
      <c r="G16" s="505"/>
      <c r="H16" s="80"/>
      <c r="I16" s="80"/>
    </row>
    <row r="17" spans="1:7" s="6" customFormat="1" ht="17.100000000000001" customHeight="1" x14ac:dyDescent="0.2">
      <c r="A17" s="477" t="s">
        <v>390</v>
      </c>
      <c r="B17" s="477"/>
      <c r="C17" s="477"/>
      <c r="D17" s="477"/>
      <c r="E17" s="505" t="s">
        <v>385</v>
      </c>
      <c r="F17" s="505"/>
      <c r="G17" s="505"/>
    </row>
    <row r="18" spans="1:7" s="6" customFormat="1" ht="39.75" customHeight="1" x14ac:dyDescent="0.2">
      <c r="A18" s="477" t="s">
        <v>388</v>
      </c>
      <c r="B18" s="477"/>
      <c r="C18" s="477"/>
      <c r="D18" s="477"/>
      <c r="E18" s="505" t="s">
        <v>394</v>
      </c>
      <c r="F18" s="505"/>
      <c r="G18" s="505"/>
    </row>
    <row r="19" spans="1:7" s="6" customFormat="1" ht="17.100000000000001" customHeight="1" x14ac:dyDescent="0.2">
      <c r="A19" s="41"/>
      <c r="B19" s="41"/>
      <c r="C19" s="41"/>
      <c r="D19" s="41"/>
      <c r="E19" s="384"/>
      <c r="F19" s="384"/>
    </row>
    <row r="20" spans="1:7" s="6" customFormat="1" ht="17.100000000000001" customHeight="1" x14ac:dyDescent="0.2">
      <c r="A20" s="41"/>
      <c r="B20" s="384"/>
      <c r="C20" s="384"/>
      <c r="D20" s="41"/>
      <c r="E20" s="41"/>
      <c r="F20" s="384"/>
    </row>
    <row r="21" spans="1:7" s="6" customFormat="1" ht="17.100000000000001" customHeight="1" x14ac:dyDescent="0.2">
      <c r="A21" s="41"/>
      <c r="B21" s="41"/>
      <c r="C21" s="41"/>
      <c r="D21" s="41"/>
      <c r="E21" s="384"/>
      <c r="F21" s="384"/>
    </row>
    <row r="22" spans="1:7" s="6" customFormat="1" ht="17.100000000000001" customHeight="1" x14ac:dyDescent="0.2">
      <c r="A22" s="41"/>
      <c r="B22" s="41"/>
      <c r="C22" s="41"/>
      <c r="D22" s="41"/>
      <c r="E22" s="384"/>
      <c r="F22" s="384"/>
    </row>
    <row r="23" spans="1:7" s="6" customFormat="1" ht="17.100000000000001" customHeight="1" x14ac:dyDescent="0.2">
      <c r="A23" s="384"/>
      <c r="B23" s="384"/>
      <c r="C23" s="384"/>
      <c r="D23" s="384"/>
      <c r="E23" s="384"/>
      <c r="F23" s="384"/>
    </row>
    <row r="24" spans="1:7" s="6" customFormat="1" ht="17.100000000000001" customHeight="1" x14ac:dyDescent="0.2">
      <c r="A24" s="384"/>
      <c r="B24" s="384"/>
      <c r="C24" s="384"/>
      <c r="D24" s="384"/>
      <c r="E24" s="384"/>
      <c r="F24" s="384"/>
    </row>
    <row r="25" spans="1:7" s="6" customFormat="1" ht="17.100000000000001" customHeight="1" x14ac:dyDescent="0.2">
      <c r="A25" s="20"/>
    </row>
    <row r="26" spans="1:7" s="6" customFormat="1" ht="17.100000000000001" customHeight="1" x14ac:dyDescent="0.2">
      <c r="A26" s="20"/>
    </row>
    <row r="27" spans="1:7" s="6" customFormat="1" ht="17.100000000000001" customHeight="1" x14ac:dyDescent="0.2">
      <c r="A27" s="20"/>
    </row>
    <row r="28" spans="1:7" s="6" customFormat="1" ht="17.100000000000001" customHeight="1" x14ac:dyDescent="0.2">
      <c r="A28" s="41"/>
      <c r="B28" s="41"/>
      <c r="C28" s="41"/>
      <c r="D28" s="41"/>
      <c r="E28" s="384"/>
      <c r="F28" s="384"/>
    </row>
    <row r="29" spans="1:7" s="6" customFormat="1" ht="17.100000000000001" customHeight="1" x14ac:dyDescent="0.2">
      <c r="A29" s="384"/>
      <c r="B29" s="384"/>
      <c r="C29" s="384"/>
      <c r="D29" s="384"/>
      <c r="E29" s="384"/>
      <c r="F29" s="384"/>
    </row>
    <row r="30" spans="1:7" s="6" customFormat="1" ht="17.100000000000001" customHeight="1" x14ac:dyDescent="0.2">
      <c r="A30" s="20"/>
    </row>
    <row r="31" spans="1:7" s="6" customFormat="1" ht="17.100000000000001" customHeight="1" x14ac:dyDescent="0.2">
      <c r="A31" s="20"/>
    </row>
    <row r="32" spans="1:7" s="6" customFormat="1" ht="17.100000000000001" customHeight="1" x14ac:dyDescent="0.2">
      <c r="A32" s="20"/>
    </row>
    <row r="33" spans="1:1" s="6" customFormat="1" ht="17.100000000000001" customHeight="1" x14ac:dyDescent="0.2">
      <c r="A33" s="20"/>
    </row>
    <row r="34" spans="1:1" s="6" customFormat="1" ht="17.100000000000001" customHeight="1" x14ac:dyDescent="0.2">
      <c r="A34" s="20"/>
    </row>
  </sheetData>
  <customSheetViews>
    <customSheetView guid="{8B9883A3-B301-4038-9D38-6F93C555057A}" showPageBreaks="1" printArea="1" hiddenRows="1" view="pageLayout">
      <selection activeCell="F9" sqref="F9:F10"/>
      <pageMargins left="0" right="0" top="0" bottom="0" header="0" footer="0"/>
      <printOptions horizontalCentered="1"/>
      <pageSetup paperSize="9" firstPageNumber="2" orientation="landscape" r:id="rId1"/>
      <headerFooter alignWithMargins="0">
        <oddHeader>&amp;L&amp;8PWA  Water Tables, 2015&amp;R&amp;"Simplified Arabic,Regular"&amp;8&amp;K00+000ش&amp;K01+000PCBS: جداول المياه، 2014</oddHeader>
        <oddFooter>&amp;C&amp;P</oddFooter>
      </headerFooter>
    </customSheetView>
    <customSheetView guid="{5D9BAB13-4BDE-4E58-91A2-3715FFA4052A}" scale="115" showPageBreaks="1" printArea="1" hiddenRows="1" view="pageBreakPreview">
      <selection activeCell="K10" sqref="K10"/>
      <pageMargins left="0" right="0" top="0" bottom="0" header="0" footer="0"/>
      <printOptions horizontalCentered="1"/>
      <pageSetup paperSize="9" firstPageNumber="2" orientation="landscape" r:id="rId2"/>
      <headerFooter alignWithMargins="0">
        <oddHeader>&amp;L&amp;8PWA  Water Tables, 2015&amp;R&amp;"Simplified Arabic,Regular"&amp;8&amp;K00+000ش&amp;K01+000PCBS: جداول المياه، 2014</oddHeader>
        <oddFooter>&amp;C&amp;P</oddFooter>
      </headerFooter>
    </customSheetView>
  </customSheetViews>
  <mergeCells count="21">
    <mergeCell ref="A18:D18"/>
    <mergeCell ref="E18:G18"/>
    <mergeCell ref="A17:D17"/>
    <mergeCell ref="E17:G17"/>
    <mergeCell ref="A16:D16"/>
    <mergeCell ref="E16:G16"/>
    <mergeCell ref="A14:D14"/>
    <mergeCell ref="E14:G14"/>
    <mergeCell ref="A11:D11"/>
    <mergeCell ref="E11:G11"/>
    <mergeCell ref="E12:G12"/>
    <mergeCell ref="A12:D12"/>
    <mergeCell ref="A13:D13"/>
    <mergeCell ref="E13:G13"/>
    <mergeCell ref="A15:D15"/>
    <mergeCell ref="E15:G15"/>
    <mergeCell ref="A1:G1"/>
    <mergeCell ref="A2:G2"/>
    <mergeCell ref="A5:A7"/>
    <mergeCell ref="G5:G7"/>
    <mergeCell ref="F5:F7"/>
  </mergeCells>
  <printOptions horizontalCentered="1"/>
  <pageMargins left="0.25" right="0.25" top="0.75" bottom="0.75" header="0.3" footer="0.3"/>
  <pageSetup paperSize="9" scale="90" firstPageNumber="2" orientation="landscape" r:id="rId3"/>
  <headerFooter scaleWithDoc="0" alignWithMargins="0">
    <oddHeader>&amp;L&amp;8PCBS: Water Tables, 2023&amp;R&amp;"Simplified Arabic,Regular"&amp;8&amp;K00+000ا&amp;K000000PCBS : جداول المياه، 2023</oddHeader>
    <oddFooter>&amp;C&amp;P</oddFooter>
  </headerFooter>
  <ignoredErrors>
    <ignoredError sqref="D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9"/>
  <sheetViews>
    <sheetView rightToLeft="1" view="pageBreakPreview" zoomScale="110" zoomScaleNormal="100" zoomScaleSheetLayoutView="110" workbookViewId="0">
      <selection activeCell="L12" sqref="L12"/>
    </sheetView>
  </sheetViews>
  <sheetFormatPr defaultColWidth="9.140625" defaultRowHeight="17.100000000000001" customHeight="1" x14ac:dyDescent="0.2"/>
  <cols>
    <col min="1" max="1" width="20.140625" style="23" customWidth="1"/>
    <col min="2" max="2" width="19.42578125" style="23" customWidth="1"/>
    <col min="3" max="3" width="22" style="23" customWidth="1"/>
    <col min="4" max="4" width="18.5703125" style="3" customWidth="1"/>
    <col min="5" max="5" width="25.28515625" style="3" customWidth="1"/>
    <col min="6" max="6" width="16.28515625" style="3" customWidth="1"/>
    <col min="7" max="7" width="19.5703125" style="336" customWidth="1"/>
    <col min="8" max="8" width="25.140625" style="336" customWidth="1"/>
    <col min="9" max="9" width="7.140625" style="336" customWidth="1"/>
    <col min="10" max="16384" width="9.140625" style="336"/>
  </cols>
  <sheetData>
    <row r="1" spans="1:8" s="48" customFormat="1" ht="24" customHeight="1" x14ac:dyDescent="0.2">
      <c r="A1" s="517" t="s">
        <v>301</v>
      </c>
      <c r="B1" s="517"/>
      <c r="C1" s="517"/>
      <c r="D1" s="517"/>
      <c r="E1" s="517"/>
      <c r="F1" s="517"/>
      <c r="G1" s="517"/>
      <c r="H1" s="517"/>
    </row>
    <row r="2" spans="1:8" s="48" customFormat="1" ht="24" customHeight="1" x14ac:dyDescent="0.2">
      <c r="A2" s="518" t="s">
        <v>302</v>
      </c>
      <c r="B2" s="518"/>
      <c r="C2" s="518"/>
      <c r="D2" s="518"/>
      <c r="E2" s="518"/>
      <c r="F2" s="518"/>
      <c r="G2" s="518"/>
      <c r="H2" s="518"/>
    </row>
    <row r="3" spans="1:8" s="16" customFormat="1" ht="7.5" customHeight="1" x14ac:dyDescent="0.2">
      <c r="A3" s="315"/>
      <c r="B3" s="315"/>
      <c r="C3" s="315"/>
      <c r="D3" s="315"/>
      <c r="E3" s="315"/>
      <c r="F3" s="315"/>
      <c r="G3" s="315"/>
    </row>
    <row r="4" spans="1:8" s="16" customFormat="1" ht="15.75" customHeight="1" x14ac:dyDescent="0.2">
      <c r="A4" s="519" t="s">
        <v>64</v>
      </c>
      <c r="B4" s="519"/>
      <c r="C4" s="519"/>
      <c r="D4" s="519"/>
      <c r="E4" s="519"/>
      <c r="F4" s="519"/>
      <c r="G4" s="519"/>
      <c r="H4" s="316" t="s">
        <v>65</v>
      </c>
    </row>
    <row r="5" spans="1:8" s="16" customFormat="1" ht="39" customHeight="1" x14ac:dyDescent="0.2">
      <c r="A5" s="520" t="s">
        <v>66</v>
      </c>
      <c r="B5" s="317" t="s">
        <v>67</v>
      </c>
      <c r="C5" s="317" t="s">
        <v>326</v>
      </c>
      <c r="D5" s="317" t="s">
        <v>68</v>
      </c>
      <c r="E5" s="317" t="s">
        <v>69</v>
      </c>
      <c r="F5" s="399" t="s">
        <v>70</v>
      </c>
      <c r="G5" s="399" t="s">
        <v>71</v>
      </c>
      <c r="H5" s="522" t="s">
        <v>72</v>
      </c>
    </row>
    <row r="6" spans="1:8" s="16" customFormat="1" ht="46.5" customHeight="1" x14ac:dyDescent="0.2">
      <c r="A6" s="521"/>
      <c r="B6" s="318" t="s">
        <v>73</v>
      </c>
      <c r="C6" s="318" t="s">
        <v>327</v>
      </c>
      <c r="D6" s="318" t="s">
        <v>74</v>
      </c>
      <c r="E6" s="318" t="s">
        <v>75</v>
      </c>
      <c r="F6" s="319" t="s">
        <v>76</v>
      </c>
      <c r="G6" s="319" t="s">
        <v>77</v>
      </c>
      <c r="H6" s="523"/>
    </row>
    <row r="7" spans="1:8" s="5" customFormat="1" ht="15.95" customHeight="1" x14ac:dyDescent="0.2">
      <c r="A7" s="343" t="s">
        <v>362</v>
      </c>
      <c r="B7" s="348">
        <f>B18+B8</f>
        <v>375</v>
      </c>
      <c r="C7" s="344">
        <f>C18+C8</f>
        <v>122.1</v>
      </c>
      <c r="D7" s="344" t="s">
        <v>78</v>
      </c>
      <c r="E7" s="344">
        <f>E8+E18</f>
        <v>139.19999999999999</v>
      </c>
      <c r="F7" s="344" t="str">
        <f>D7</f>
        <v>..</v>
      </c>
      <c r="G7" s="337">
        <f>C7+E7</f>
        <v>261.3</v>
      </c>
      <c r="H7" s="322" t="s">
        <v>363</v>
      </c>
    </row>
    <row r="8" spans="1:8" s="4" customFormat="1" ht="15.95" customHeight="1" x14ac:dyDescent="0.2">
      <c r="A8" s="323" t="s">
        <v>366</v>
      </c>
      <c r="B8" s="320">
        <f>SUM(B9:B17)</f>
        <v>65</v>
      </c>
      <c r="C8" s="449">
        <f>SUM(C9:C17)</f>
        <v>50.9</v>
      </c>
      <c r="D8" s="320">
        <f>SUM(D9:D17)</f>
        <v>260</v>
      </c>
      <c r="E8" s="324">
        <f>SUM(E9:E17)</f>
        <v>55.9</v>
      </c>
      <c r="F8" s="320">
        <f t="shared" ref="F8:F17" si="0">B8+D8</f>
        <v>325</v>
      </c>
      <c r="G8" s="321">
        <f t="shared" ref="G8:G17" si="1">C8+E8</f>
        <v>106.8</v>
      </c>
      <c r="H8" s="322" t="s">
        <v>367</v>
      </c>
    </row>
    <row r="9" spans="1:8" s="4" customFormat="1" ht="15.95" customHeight="1" x14ac:dyDescent="0.2">
      <c r="A9" s="325" t="s">
        <v>79</v>
      </c>
      <c r="B9" s="320">
        <v>13</v>
      </c>
      <c r="C9" s="346">
        <v>6</v>
      </c>
      <c r="D9" s="327">
        <v>9</v>
      </c>
      <c r="E9" s="326">
        <v>1.7</v>
      </c>
      <c r="F9" s="320">
        <f t="shared" si="0"/>
        <v>22</v>
      </c>
      <c r="G9" s="321">
        <f t="shared" si="1"/>
        <v>7.7</v>
      </c>
      <c r="H9" s="328" t="s">
        <v>80</v>
      </c>
    </row>
    <row r="10" spans="1:8" s="4" customFormat="1" ht="15.95" customHeight="1" x14ac:dyDescent="0.2">
      <c r="A10" s="325" t="s">
        <v>81</v>
      </c>
      <c r="B10" s="320">
        <v>3</v>
      </c>
      <c r="C10" s="346">
        <v>3.5</v>
      </c>
      <c r="D10" s="327">
        <v>33</v>
      </c>
      <c r="E10" s="326">
        <v>10.1</v>
      </c>
      <c r="F10" s="320">
        <f t="shared" si="0"/>
        <v>36</v>
      </c>
      <c r="G10" s="321">
        <f t="shared" si="1"/>
        <v>13.6</v>
      </c>
      <c r="H10" s="328" t="s">
        <v>82</v>
      </c>
    </row>
    <row r="11" spans="1:8" s="4" customFormat="1" ht="15.95" customHeight="1" x14ac:dyDescent="0.2">
      <c r="A11" s="325" t="s">
        <v>83</v>
      </c>
      <c r="B11" s="320">
        <v>18</v>
      </c>
      <c r="C11" s="346">
        <v>13.9</v>
      </c>
      <c r="D11" s="327">
        <v>46</v>
      </c>
      <c r="E11" s="326">
        <v>12.9</v>
      </c>
      <c r="F11" s="320">
        <f t="shared" si="0"/>
        <v>64</v>
      </c>
      <c r="G11" s="321">
        <f t="shared" si="1"/>
        <v>26.8</v>
      </c>
      <c r="H11" s="328" t="s">
        <v>84</v>
      </c>
    </row>
    <row r="12" spans="1:8" s="4" customFormat="1" ht="15.95" customHeight="1" x14ac:dyDescent="0.2">
      <c r="A12" s="325" t="s">
        <v>85</v>
      </c>
      <c r="B12" s="320">
        <v>3</v>
      </c>
      <c r="C12" s="346">
        <v>4.4000000000000004</v>
      </c>
      <c r="D12" s="327">
        <v>26</v>
      </c>
      <c r="E12" s="326">
        <v>4.7</v>
      </c>
      <c r="F12" s="320">
        <f t="shared" si="0"/>
        <v>29</v>
      </c>
      <c r="G12" s="321">
        <f t="shared" si="1"/>
        <v>9.1</v>
      </c>
      <c r="H12" s="328" t="s">
        <v>86</v>
      </c>
    </row>
    <row r="13" spans="1:8" s="4" customFormat="1" ht="15.95" customHeight="1" x14ac:dyDescent="0.2">
      <c r="A13" s="325" t="s">
        <v>87</v>
      </c>
      <c r="B13" s="320">
        <v>9</v>
      </c>
      <c r="C13" s="346">
        <v>7.7</v>
      </c>
      <c r="D13" s="327">
        <v>64</v>
      </c>
      <c r="E13" s="326">
        <v>11.4</v>
      </c>
      <c r="F13" s="320">
        <f t="shared" si="0"/>
        <v>73</v>
      </c>
      <c r="G13" s="321">
        <f t="shared" si="1"/>
        <v>19.100000000000001</v>
      </c>
      <c r="H13" s="328" t="s">
        <v>88</v>
      </c>
    </row>
    <row r="14" spans="1:8" s="4" customFormat="1" ht="15.95" customHeight="1" x14ac:dyDescent="0.2">
      <c r="A14" s="325" t="s">
        <v>89</v>
      </c>
      <c r="B14" s="460">
        <v>0</v>
      </c>
      <c r="C14" s="460">
        <v>0</v>
      </c>
      <c r="D14" s="460">
        <v>0</v>
      </c>
      <c r="E14" s="460">
        <v>0</v>
      </c>
      <c r="F14" s="320">
        <f>B14+D14</f>
        <v>0</v>
      </c>
      <c r="G14" s="476">
        <f>C14+E14</f>
        <v>0</v>
      </c>
      <c r="H14" s="328" t="s">
        <v>90</v>
      </c>
    </row>
    <row r="15" spans="1:8" s="4" customFormat="1" ht="26.25" customHeight="1" x14ac:dyDescent="0.2">
      <c r="A15" s="325" t="s">
        <v>364</v>
      </c>
      <c r="B15" s="320">
        <v>6</v>
      </c>
      <c r="C15" s="346">
        <v>4.8</v>
      </c>
      <c r="D15" s="460">
        <v>0</v>
      </c>
      <c r="E15" s="460">
        <v>0</v>
      </c>
      <c r="F15" s="320">
        <f t="shared" si="0"/>
        <v>6</v>
      </c>
      <c r="G15" s="321">
        <f t="shared" si="1"/>
        <v>4.8</v>
      </c>
      <c r="H15" s="329" t="s">
        <v>365</v>
      </c>
    </row>
    <row r="16" spans="1:8" s="4" customFormat="1" ht="15.95" customHeight="1" x14ac:dyDescent="0.2">
      <c r="A16" s="325" t="s">
        <v>91</v>
      </c>
      <c r="B16" s="320">
        <v>3</v>
      </c>
      <c r="C16" s="346">
        <v>0.6</v>
      </c>
      <c r="D16" s="327">
        <v>82</v>
      </c>
      <c r="E16" s="330">
        <v>15.1</v>
      </c>
      <c r="F16" s="320">
        <f t="shared" si="0"/>
        <v>85</v>
      </c>
      <c r="G16" s="321">
        <f t="shared" si="1"/>
        <v>15.7</v>
      </c>
      <c r="H16" s="331" t="s">
        <v>92</v>
      </c>
    </row>
    <row r="17" spans="1:9" s="4" customFormat="1" ht="15.95" customHeight="1" x14ac:dyDescent="0.2">
      <c r="A17" s="332" t="s">
        <v>93</v>
      </c>
      <c r="B17" s="320">
        <v>10</v>
      </c>
      <c r="C17" s="346">
        <v>10</v>
      </c>
      <c r="D17" s="460">
        <v>0</v>
      </c>
      <c r="E17" s="460">
        <v>0</v>
      </c>
      <c r="F17" s="320">
        <f t="shared" si="0"/>
        <v>10</v>
      </c>
      <c r="G17" s="321">
        <f t="shared" si="1"/>
        <v>10</v>
      </c>
      <c r="H17" s="328" t="s">
        <v>94</v>
      </c>
      <c r="I17" s="333"/>
    </row>
    <row r="18" spans="1:9" s="5" customFormat="1" ht="18.75" customHeight="1" x14ac:dyDescent="0.2">
      <c r="A18" s="367" t="s">
        <v>316</v>
      </c>
      <c r="B18" s="448">
        <v>310</v>
      </c>
      <c r="C18" s="378">
        <f>'14'!B7</f>
        <v>71.2</v>
      </c>
      <c r="D18" s="461" t="s">
        <v>78</v>
      </c>
      <c r="E18" s="378">
        <f>G18-C18</f>
        <v>83.3</v>
      </c>
      <c r="F18" s="368" t="s">
        <v>78</v>
      </c>
      <c r="G18" s="377">
        <f>'4'!B10</f>
        <v>154.5</v>
      </c>
      <c r="H18" s="334" t="s">
        <v>317</v>
      </c>
    </row>
    <row r="19" spans="1:9" s="5" customFormat="1" ht="23.25" customHeight="1" x14ac:dyDescent="0.2">
      <c r="A19" s="515" t="s">
        <v>95</v>
      </c>
      <c r="B19" s="511"/>
      <c r="C19" s="511"/>
      <c r="D19" s="511"/>
      <c r="E19" s="513" t="s">
        <v>96</v>
      </c>
      <c r="F19" s="513"/>
      <c r="G19" s="513"/>
      <c r="H19" s="516"/>
    </row>
    <row r="20" spans="1:9" s="4" customFormat="1" ht="60" customHeight="1" x14ac:dyDescent="0.2">
      <c r="A20" s="511" t="s">
        <v>347</v>
      </c>
      <c r="B20" s="511"/>
      <c r="C20" s="511"/>
      <c r="D20" s="511"/>
      <c r="E20" s="513" t="s">
        <v>353</v>
      </c>
      <c r="F20" s="513"/>
      <c r="G20" s="513"/>
      <c r="H20" s="513"/>
    </row>
    <row r="21" spans="1:9" s="4" customFormat="1" ht="21.75" customHeight="1" x14ac:dyDescent="0.2">
      <c r="A21" s="511" t="s">
        <v>97</v>
      </c>
      <c r="B21" s="511"/>
      <c r="C21" s="511"/>
      <c r="D21" s="511"/>
      <c r="E21" s="513" t="s">
        <v>98</v>
      </c>
      <c r="F21" s="513"/>
      <c r="G21" s="513"/>
      <c r="H21" s="513"/>
    </row>
    <row r="22" spans="1:9" s="4" customFormat="1" ht="29.25" customHeight="1" x14ac:dyDescent="0.2">
      <c r="A22" s="511" t="s">
        <v>99</v>
      </c>
      <c r="B22" s="511"/>
      <c r="C22" s="511"/>
      <c r="D22" s="511"/>
      <c r="E22" s="513" t="s">
        <v>100</v>
      </c>
      <c r="F22" s="513"/>
      <c r="G22" s="513"/>
      <c r="H22" s="513"/>
    </row>
    <row r="23" spans="1:9" s="4" customFormat="1" ht="29.25" customHeight="1" x14ac:dyDescent="0.2">
      <c r="A23" s="514" t="s">
        <v>101</v>
      </c>
      <c r="B23" s="511"/>
      <c r="C23" s="511"/>
      <c r="D23" s="511"/>
      <c r="E23" s="513" t="s">
        <v>102</v>
      </c>
      <c r="F23" s="513"/>
      <c r="G23" s="513"/>
      <c r="H23" s="513"/>
      <c r="I23" s="335"/>
    </row>
    <row r="24" spans="1:9" s="4" customFormat="1" ht="16.5" customHeight="1" x14ac:dyDescent="0.2">
      <c r="A24" s="511" t="s">
        <v>103</v>
      </c>
      <c r="B24" s="511"/>
      <c r="C24" s="511"/>
      <c r="D24" s="511"/>
      <c r="E24" s="512" t="s">
        <v>104</v>
      </c>
      <c r="F24" s="512"/>
      <c r="G24" s="512"/>
      <c r="H24" s="512"/>
    </row>
    <row r="25" spans="1:9" s="4" customFormat="1" ht="26.25" customHeight="1" x14ac:dyDescent="0.2">
      <c r="A25" s="511" t="s">
        <v>318</v>
      </c>
      <c r="B25" s="511"/>
      <c r="C25" s="511"/>
      <c r="D25" s="511"/>
      <c r="E25" s="513" t="s">
        <v>313</v>
      </c>
      <c r="F25" s="513"/>
      <c r="G25" s="513"/>
      <c r="H25" s="513"/>
    </row>
    <row r="26" spans="1:9" s="4" customFormat="1" ht="19.5" customHeight="1" x14ac:dyDescent="0.2">
      <c r="A26" s="510" t="s">
        <v>105</v>
      </c>
      <c r="B26" s="511"/>
      <c r="C26" s="511"/>
      <c r="D26" s="511"/>
      <c r="E26" s="513" t="s">
        <v>106</v>
      </c>
      <c r="F26" s="513"/>
      <c r="G26" s="513"/>
      <c r="H26" s="513"/>
      <c r="I26" s="77"/>
    </row>
    <row r="27" spans="1:9" ht="17.100000000000001" customHeight="1" x14ac:dyDescent="0.2">
      <c r="A27" s="45"/>
      <c r="B27" s="45"/>
      <c r="C27" s="45"/>
      <c r="D27" s="46"/>
      <c r="E27" s="46"/>
      <c r="F27" s="46"/>
    </row>
    <row r="28" spans="1:9" ht="17.100000000000001" customHeight="1" x14ac:dyDescent="0.2">
      <c r="A28" s="45"/>
      <c r="B28" s="45"/>
      <c r="C28" s="45"/>
      <c r="D28" s="46"/>
      <c r="E28" s="46"/>
      <c r="F28" s="46"/>
    </row>
    <row r="29" spans="1:9" ht="17.100000000000001" customHeight="1" x14ac:dyDescent="0.2">
      <c r="A29" s="45"/>
      <c r="B29" s="45"/>
      <c r="C29" s="45"/>
      <c r="D29" s="46"/>
      <c r="E29" s="46"/>
      <c r="F29" s="46"/>
    </row>
  </sheetData>
  <mergeCells count="21">
    <mergeCell ref="A1:H1"/>
    <mergeCell ref="A2:H2"/>
    <mergeCell ref="A4:G4"/>
    <mergeCell ref="A5:A6"/>
    <mergeCell ref="H5:H6"/>
    <mergeCell ref="A19:D19"/>
    <mergeCell ref="A20:D20"/>
    <mergeCell ref="A21:D21"/>
    <mergeCell ref="E19:H19"/>
    <mergeCell ref="E20:H20"/>
    <mergeCell ref="E21:H21"/>
    <mergeCell ref="A22:D22"/>
    <mergeCell ref="A23:D23"/>
    <mergeCell ref="E22:H22"/>
    <mergeCell ref="E23:H23"/>
    <mergeCell ref="A24:D24"/>
    <mergeCell ref="A26:D26"/>
    <mergeCell ref="E24:H24"/>
    <mergeCell ref="E26:H26"/>
    <mergeCell ref="A25:D25"/>
    <mergeCell ref="E25:H25"/>
  </mergeCells>
  <printOptions horizontalCentered="1"/>
  <pageMargins left="0.25" right="0.25" top="0.75" bottom="0.75" header="0.3" footer="0.3"/>
  <pageSetup paperSize="9" scale="83" firstPageNumber="3" orientation="landscape" r:id="rId1"/>
  <headerFooter scaleWithDoc="0" alignWithMargins="0">
    <oddHeader>&amp;L&amp;8PCBS: Water Tables, 2023&amp;R&amp;"Simplified Arabic,Regular"&amp;8&amp;K00+000ا&amp;K000000PCBS : جداول المياه، 2023</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O24"/>
  <sheetViews>
    <sheetView rightToLeft="1" view="pageBreakPreview" zoomScale="110" zoomScaleNormal="100" zoomScaleSheetLayoutView="110" workbookViewId="0">
      <selection activeCell="G17" sqref="G17:M17"/>
    </sheetView>
  </sheetViews>
  <sheetFormatPr defaultColWidth="9.140625" defaultRowHeight="21" x14ac:dyDescent="0.2"/>
  <cols>
    <col min="1" max="1" width="21.140625" style="32" customWidth="1"/>
    <col min="2" max="2" width="6.140625" style="55" bestFit="1" customWidth="1"/>
    <col min="3" max="3" width="6.42578125" style="55" bestFit="1" customWidth="1"/>
    <col min="4" max="4" width="10.140625" style="55" customWidth="1"/>
    <col min="5" max="9" width="9.28515625" style="55" customWidth="1"/>
    <col min="10" max="11" width="9.85546875" style="55" customWidth="1"/>
    <col min="12" max="12" width="9.5703125" style="55" customWidth="1"/>
    <col min="13" max="13" width="28.42578125" style="2" customWidth="1"/>
    <col min="14" max="14" width="7.140625" style="33" customWidth="1"/>
    <col min="15" max="15" width="9.42578125" style="33" customWidth="1"/>
    <col min="16" max="16384" width="9.140625" style="33"/>
  </cols>
  <sheetData>
    <row r="1" spans="1:15" s="18" customFormat="1" ht="25.5" customHeight="1" x14ac:dyDescent="0.2">
      <c r="A1" s="524" t="s">
        <v>372</v>
      </c>
      <c r="B1" s="524"/>
      <c r="C1" s="524"/>
      <c r="D1" s="524"/>
      <c r="E1" s="524"/>
      <c r="F1" s="524"/>
      <c r="G1" s="524"/>
      <c r="H1" s="524"/>
      <c r="I1" s="524"/>
      <c r="J1" s="524"/>
      <c r="K1" s="524"/>
      <c r="L1" s="524"/>
      <c r="M1" s="524"/>
    </row>
    <row r="2" spans="1:15" s="17" customFormat="1" ht="25.5" customHeight="1" x14ac:dyDescent="0.2">
      <c r="A2" s="483" t="s">
        <v>373</v>
      </c>
      <c r="B2" s="483"/>
      <c r="C2" s="483"/>
      <c r="D2" s="483"/>
      <c r="E2" s="483"/>
      <c r="F2" s="483"/>
      <c r="G2" s="483"/>
      <c r="H2" s="483"/>
      <c r="I2" s="483"/>
      <c r="J2" s="483"/>
      <c r="K2" s="483"/>
      <c r="L2" s="483"/>
      <c r="M2" s="483"/>
    </row>
    <row r="3" spans="1:15" s="17" customFormat="1" ht="6" customHeight="1" x14ac:dyDescent="0.2">
      <c r="A3" s="394"/>
      <c r="B3" s="53"/>
      <c r="C3" s="53"/>
      <c r="D3" s="53"/>
      <c r="E3" s="53"/>
      <c r="F3" s="53"/>
      <c r="G3" s="53"/>
      <c r="H3" s="53"/>
      <c r="I3" s="53"/>
      <c r="J3" s="53"/>
      <c r="K3" s="53"/>
      <c r="L3" s="53"/>
      <c r="M3" s="394"/>
    </row>
    <row r="4" spans="1:15" s="8" customFormat="1" ht="17.25" customHeight="1" x14ac:dyDescent="0.2">
      <c r="A4" s="19" t="s">
        <v>107</v>
      </c>
      <c r="B4" s="42"/>
      <c r="C4" s="42"/>
      <c r="D4" s="42"/>
      <c r="E4" s="42"/>
      <c r="F4" s="42"/>
      <c r="G4" s="42"/>
      <c r="H4" s="42"/>
      <c r="I4" s="42"/>
      <c r="J4" s="42"/>
      <c r="K4" s="42"/>
      <c r="L4" s="42"/>
      <c r="M4" s="74" t="s">
        <v>1</v>
      </c>
    </row>
    <row r="5" spans="1:15" s="8" customFormat="1" ht="24.75" customHeight="1" x14ac:dyDescent="0.2">
      <c r="A5" s="389" t="s">
        <v>66</v>
      </c>
      <c r="B5" s="148">
        <v>2013</v>
      </c>
      <c r="C5" s="148" t="s">
        <v>108</v>
      </c>
      <c r="D5" s="96">
        <v>2015</v>
      </c>
      <c r="E5" s="96">
        <v>2016</v>
      </c>
      <c r="F5" s="96" t="s">
        <v>109</v>
      </c>
      <c r="G5" s="96" t="s">
        <v>110</v>
      </c>
      <c r="H5" s="96">
        <v>2019</v>
      </c>
      <c r="I5" s="96">
        <v>2020</v>
      </c>
      <c r="J5" s="96">
        <v>2021</v>
      </c>
      <c r="K5" s="96">
        <v>2022</v>
      </c>
      <c r="L5" s="96">
        <v>2023</v>
      </c>
      <c r="M5" s="96" t="s">
        <v>111</v>
      </c>
    </row>
    <row r="6" spans="1:15" s="8" customFormat="1" ht="15.95" customHeight="1" x14ac:dyDescent="0.2">
      <c r="A6" s="61" t="s">
        <v>366</v>
      </c>
      <c r="B6" s="287">
        <v>39.5</v>
      </c>
      <c r="C6" s="287">
        <v>28.2</v>
      </c>
      <c r="D6" s="287">
        <v>40.700000000000003</v>
      </c>
      <c r="E6" s="287">
        <v>29</v>
      </c>
      <c r="F6" s="283">
        <v>23.5</v>
      </c>
      <c r="G6" s="284">
        <v>25.5</v>
      </c>
      <c r="H6" s="284">
        <v>40.6</v>
      </c>
      <c r="I6" s="312">
        <v>53.3</v>
      </c>
      <c r="J6" s="345">
        <v>37</v>
      </c>
      <c r="K6" s="345">
        <f>SUM(K7:K13)</f>
        <v>38.799999999999997</v>
      </c>
      <c r="L6" s="35">
        <f>SUM(L7:L13)</f>
        <v>28.3</v>
      </c>
      <c r="M6" s="58" t="s">
        <v>368</v>
      </c>
      <c r="N6" s="185"/>
    </row>
    <row r="7" spans="1:15" s="6" customFormat="1" ht="15.95" customHeight="1" x14ac:dyDescent="0.2">
      <c r="A7" s="62" t="s">
        <v>112</v>
      </c>
      <c r="B7" s="462">
        <v>0</v>
      </c>
      <c r="C7" s="264">
        <v>0.5</v>
      </c>
      <c r="D7" s="264">
        <v>0.5</v>
      </c>
      <c r="E7" s="264">
        <v>0.5</v>
      </c>
      <c r="F7" s="285">
        <v>0.4</v>
      </c>
      <c r="G7" s="286">
        <v>0.5</v>
      </c>
      <c r="H7" s="286">
        <v>0.5</v>
      </c>
      <c r="I7" s="463">
        <v>0</v>
      </c>
      <c r="J7" s="463">
        <v>0</v>
      </c>
      <c r="K7" s="463">
        <v>0</v>
      </c>
      <c r="L7" s="463">
        <v>0</v>
      </c>
      <c r="M7" s="59" t="s">
        <v>80</v>
      </c>
      <c r="N7" s="41"/>
      <c r="O7" s="8"/>
    </row>
    <row r="8" spans="1:15" s="6" customFormat="1" ht="18.75" customHeight="1" x14ac:dyDescent="0.2">
      <c r="A8" s="62" t="s">
        <v>113</v>
      </c>
      <c r="B8" s="264">
        <v>0.8</v>
      </c>
      <c r="C8" s="264">
        <v>0.9</v>
      </c>
      <c r="D8" s="264">
        <v>0.9</v>
      </c>
      <c r="E8" s="264">
        <v>1</v>
      </c>
      <c r="F8" s="285">
        <v>0.9</v>
      </c>
      <c r="G8" s="286">
        <v>1</v>
      </c>
      <c r="H8" s="286">
        <v>0.7</v>
      </c>
      <c r="I8" s="286">
        <v>4.43</v>
      </c>
      <c r="J8" s="11">
        <v>0.9</v>
      </c>
      <c r="K8" s="463">
        <v>0</v>
      </c>
      <c r="L8" s="409">
        <v>2.4</v>
      </c>
      <c r="M8" s="59" t="s">
        <v>114</v>
      </c>
      <c r="N8" s="41"/>
      <c r="O8" s="8"/>
    </row>
    <row r="9" spans="1:15" s="6" customFormat="1" ht="15.95" customHeight="1" x14ac:dyDescent="0.2">
      <c r="A9" s="62" t="s">
        <v>85</v>
      </c>
      <c r="B9" s="264">
        <v>8.4</v>
      </c>
      <c r="C9" s="264">
        <v>5.0999999999999996</v>
      </c>
      <c r="D9" s="264">
        <v>4.9000000000000004</v>
      </c>
      <c r="E9" s="264">
        <v>3.5</v>
      </c>
      <c r="F9" s="286">
        <v>4</v>
      </c>
      <c r="G9" s="286">
        <v>3.7</v>
      </c>
      <c r="H9" s="286">
        <v>11.4</v>
      </c>
      <c r="I9" s="286">
        <v>13.872999999999999</v>
      </c>
      <c r="J9" s="11">
        <v>10</v>
      </c>
      <c r="K9" s="11">
        <v>8.8000000000000007</v>
      </c>
      <c r="L9" s="409">
        <v>4.0999999999999996</v>
      </c>
      <c r="M9" s="59" t="s">
        <v>86</v>
      </c>
      <c r="N9" s="41"/>
      <c r="O9" s="8"/>
    </row>
    <row r="10" spans="1:15" s="6" customFormat="1" ht="15.95" customHeight="1" x14ac:dyDescent="0.2">
      <c r="A10" s="62" t="s">
        <v>115</v>
      </c>
      <c r="B10" s="264">
        <v>0.3</v>
      </c>
      <c r="C10" s="264">
        <v>0.2</v>
      </c>
      <c r="D10" s="264">
        <v>0.2</v>
      </c>
      <c r="E10" s="264">
        <v>0.2</v>
      </c>
      <c r="F10" s="285">
        <v>0.2</v>
      </c>
      <c r="G10" s="286">
        <v>0.2</v>
      </c>
      <c r="H10" s="286">
        <v>0.8</v>
      </c>
      <c r="I10" s="286">
        <v>0.44</v>
      </c>
      <c r="J10" s="11">
        <v>0.4</v>
      </c>
      <c r="K10" s="11">
        <v>0.4</v>
      </c>
      <c r="L10" s="409">
        <v>0.3</v>
      </c>
      <c r="M10" s="59" t="s">
        <v>90</v>
      </c>
      <c r="N10" s="41"/>
      <c r="O10" s="8"/>
    </row>
    <row r="11" spans="1:15" s="6" customFormat="1" ht="27.75" customHeight="1" x14ac:dyDescent="0.2">
      <c r="A11" s="60" t="s">
        <v>364</v>
      </c>
      <c r="B11" s="264">
        <v>2.4</v>
      </c>
      <c r="C11" s="264">
        <v>1.9</v>
      </c>
      <c r="D11" s="264">
        <v>4.5999999999999996</v>
      </c>
      <c r="E11" s="264">
        <v>2.2999999999999998</v>
      </c>
      <c r="F11" s="285">
        <v>0.8</v>
      </c>
      <c r="G11" s="286">
        <v>1.2</v>
      </c>
      <c r="H11" s="286">
        <v>1</v>
      </c>
      <c r="I11" s="286">
        <v>2.12</v>
      </c>
      <c r="J11" s="11">
        <v>1.5</v>
      </c>
      <c r="K11" s="11">
        <v>2.5</v>
      </c>
      <c r="L11" s="409">
        <v>0.8</v>
      </c>
      <c r="M11" s="79" t="s">
        <v>370</v>
      </c>
      <c r="N11" s="41"/>
      <c r="O11" s="8"/>
    </row>
    <row r="12" spans="1:15" s="6" customFormat="1" ht="19.5" customHeight="1" x14ac:dyDescent="0.2">
      <c r="A12" s="62" t="s">
        <v>116</v>
      </c>
      <c r="B12" s="264">
        <v>27.1</v>
      </c>
      <c r="C12" s="264">
        <v>18.899999999999999</v>
      </c>
      <c r="D12" s="264">
        <v>28.6</v>
      </c>
      <c r="E12" s="264">
        <v>20.8</v>
      </c>
      <c r="F12" s="285">
        <v>16.5</v>
      </c>
      <c r="G12" s="286">
        <v>18.100000000000001</v>
      </c>
      <c r="H12" s="286">
        <v>25.1</v>
      </c>
      <c r="I12" s="286">
        <v>31.41</v>
      </c>
      <c r="J12" s="11">
        <v>23.5</v>
      </c>
      <c r="K12" s="11">
        <v>26.1</v>
      </c>
      <c r="L12" s="409">
        <v>19.8</v>
      </c>
      <c r="M12" s="67" t="s">
        <v>371</v>
      </c>
      <c r="N12" s="41"/>
      <c r="O12" s="8"/>
    </row>
    <row r="13" spans="1:15" s="6" customFormat="1" ht="15.95" customHeight="1" x14ac:dyDescent="0.2">
      <c r="A13" s="62" t="s">
        <v>93</v>
      </c>
      <c r="B13" s="264">
        <v>0.5</v>
      </c>
      <c r="C13" s="264">
        <v>0.7</v>
      </c>
      <c r="D13" s="264">
        <v>1</v>
      </c>
      <c r="E13" s="264">
        <v>0.7</v>
      </c>
      <c r="F13" s="285">
        <v>0.7</v>
      </c>
      <c r="G13" s="286">
        <v>0.8</v>
      </c>
      <c r="H13" s="286">
        <v>1.1000000000000001</v>
      </c>
      <c r="I13" s="286">
        <v>1.06</v>
      </c>
      <c r="J13" s="11">
        <v>0.7</v>
      </c>
      <c r="K13" s="11">
        <v>1</v>
      </c>
      <c r="L13" s="409">
        <v>0.9</v>
      </c>
      <c r="M13" s="69" t="s">
        <v>117</v>
      </c>
      <c r="N13" s="41"/>
      <c r="O13" s="8"/>
    </row>
    <row r="14" spans="1:15" s="6" customFormat="1" ht="38.25" customHeight="1" x14ac:dyDescent="0.2">
      <c r="A14" s="525" t="s">
        <v>118</v>
      </c>
      <c r="B14" s="525"/>
      <c r="C14" s="525"/>
      <c r="D14" s="525"/>
      <c r="E14" s="525"/>
      <c r="F14" s="525"/>
      <c r="G14" s="508" t="s">
        <v>119</v>
      </c>
      <c r="H14" s="508"/>
      <c r="I14" s="508"/>
      <c r="J14" s="508"/>
      <c r="K14" s="508"/>
      <c r="L14" s="508"/>
      <c r="M14" s="508"/>
      <c r="N14" s="41"/>
      <c r="O14" s="47"/>
    </row>
    <row r="15" spans="1:15" s="6" customFormat="1" ht="44.25" customHeight="1" x14ac:dyDescent="0.2">
      <c r="A15" s="526" t="s">
        <v>120</v>
      </c>
      <c r="B15" s="526"/>
      <c r="C15" s="526"/>
      <c r="D15" s="526"/>
      <c r="E15" s="526"/>
      <c r="F15" s="526"/>
      <c r="G15" s="507" t="s">
        <v>121</v>
      </c>
      <c r="H15" s="507"/>
      <c r="I15" s="507"/>
      <c r="J15" s="507"/>
      <c r="K15" s="507"/>
      <c r="L15" s="507"/>
      <c r="M15" s="507"/>
      <c r="N15" s="41"/>
      <c r="O15" s="47"/>
    </row>
    <row r="16" spans="1:15" s="6" customFormat="1" ht="39.75" customHeight="1" x14ac:dyDescent="0.2">
      <c r="A16" s="526" t="s">
        <v>122</v>
      </c>
      <c r="B16" s="526"/>
      <c r="C16" s="526"/>
      <c r="D16" s="526"/>
      <c r="E16" s="526"/>
      <c r="F16" s="526"/>
      <c r="G16" s="507" t="s">
        <v>123</v>
      </c>
      <c r="H16" s="507"/>
      <c r="I16" s="507"/>
      <c r="J16" s="507"/>
      <c r="K16" s="507"/>
      <c r="L16" s="507"/>
      <c r="M16" s="507"/>
      <c r="N16" s="41"/>
      <c r="O16" s="47"/>
    </row>
    <row r="17" spans="1:13" s="6" customFormat="1" ht="27" customHeight="1" x14ac:dyDescent="0.2">
      <c r="A17" s="526" t="s">
        <v>124</v>
      </c>
      <c r="B17" s="526"/>
      <c r="C17" s="526"/>
      <c r="D17" s="526"/>
      <c r="E17" s="526"/>
      <c r="F17" s="526"/>
      <c r="G17" s="507" t="s">
        <v>125</v>
      </c>
      <c r="H17" s="507"/>
      <c r="I17" s="507"/>
      <c r="J17" s="507"/>
      <c r="K17" s="507"/>
      <c r="L17" s="507"/>
      <c r="M17" s="507"/>
    </row>
    <row r="18" spans="1:13" s="6" customFormat="1" ht="33" customHeight="1" x14ac:dyDescent="0.2">
      <c r="A18" s="527" t="s">
        <v>383</v>
      </c>
      <c r="B18" s="527"/>
      <c r="C18" s="527"/>
      <c r="D18" s="527"/>
      <c r="E18" s="527"/>
      <c r="F18" s="527"/>
      <c r="G18" s="505" t="s">
        <v>384</v>
      </c>
      <c r="H18" s="505"/>
      <c r="I18" s="505"/>
      <c r="J18" s="505"/>
      <c r="K18" s="505"/>
      <c r="L18" s="505"/>
      <c r="M18" s="505"/>
    </row>
    <row r="19" spans="1:13" s="6" customFormat="1" ht="17.100000000000001" customHeight="1" x14ac:dyDescent="0.2">
      <c r="A19" s="390"/>
      <c r="B19" s="54"/>
      <c r="C19" s="54"/>
      <c r="D19" s="54"/>
      <c r="E19" s="54"/>
      <c r="F19" s="54"/>
      <c r="G19" s="54"/>
      <c r="H19" s="54"/>
      <c r="I19" s="54"/>
      <c r="J19" s="54"/>
      <c r="K19" s="54"/>
      <c r="L19" s="54"/>
    </row>
    <row r="20" spans="1:13" s="6" customFormat="1" ht="17.100000000000001" customHeight="1" x14ac:dyDescent="0.2">
      <c r="A20" s="390"/>
      <c r="B20" s="54"/>
      <c r="C20" s="54"/>
      <c r="D20" s="54"/>
      <c r="E20" s="54"/>
      <c r="F20" s="54"/>
      <c r="G20" s="54"/>
      <c r="H20" s="54"/>
      <c r="I20" s="54"/>
      <c r="J20" s="54"/>
      <c r="K20" s="54"/>
      <c r="L20" s="54"/>
    </row>
    <row r="21" spans="1:13" s="6" customFormat="1" ht="17.100000000000001" customHeight="1" x14ac:dyDescent="0.2">
      <c r="A21" s="390"/>
      <c r="B21" s="54"/>
      <c r="C21" s="54"/>
      <c r="D21" s="54"/>
      <c r="E21" s="54"/>
      <c r="F21" s="54"/>
      <c r="G21" s="54"/>
      <c r="H21" s="54"/>
      <c r="I21" s="54"/>
      <c r="J21" s="54"/>
      <c r="K21" s="54"/>
      <c r="L21" s="54"/>
    </row>
    <row r="22" spans="1:13" s="6" customFormat="1" ht="17.100000000000001" customHeight="1" x14ac:dyDescent="0.2">
      <c r="A22" s="390"/>
      <c r="B22" s="54"/>
      <c r="C22" s="54"/>
      <c r="D22" s="54"/>
      <c r="E22" s="54"/>
      <c r="F22" s="54"/>
      <c r="G22" s="54"/>
      <c r="H22" s="54"/>
      <c r="I22" s="54"/>
      <c r="J22" s="54"/>
      <c r="K22" s="54"/>
      <c r="L22" s="54"/>
    </row>
    <row r="23" spans="1:13" s="6" customFormat="1" ht="17.100000000000001" customHeight="1" x14ac:dyDescent="0.2">
      <c r="A23" s="390"/>
      <c r="B23" s="54"/>
      <c r="C23" s="54"/>
      <c r="D23" s="54"/>
      <c r="E23" s="54"/>
      <c r="F23" s="54"/>
      <c r="G23" s="54"/>
      <c r="H23" s="54"/>
      <c r="I23" s="54"/>
      <c r="J23" s="54"/>
      <c r="K23" s="54"/>
      <c r="L23" s="54"/>
    </row>
    <row r="24" spans="1:13" s="6" customFormat="1" ht="17.100000000000001" customHeight="1" x14ac:dyDescent="0.2">
      <c r="A24" s="390"/>
      <c r="B24" s="54"/>
      <c r="C24" s="54"/>
      <c r="D24" s="54"/>
      <c r="E24" s="54"/>
      <c r="F24" s="54"/>
      <c r="G24" s="54"/>
      <c r="H24" s="54"/>
      <c r="I24" s="54"/>
      <c r="J24" s="54"/>
      <c r="K24" s="54"/>
      <c r="L24" s="54"/>
    </row>
  </sheetData>
  <customSheetViews>
    <customSheetView guid="{8B9883A3-B301-4038-9D38-6F93C555057A}" showPageBreaks="1" printArea="1" view="pageLayout">
      <selection activeCell="E6" sqref="E6"/>
      <pageMargins left="0" right="0" top="0" bottom="0" header="0" footer="0"/>
      <printOptions horizontalCentered="1"/>
      <pageSetup paperSize="9" firstPageNumber="4" orientation="landscape" r:id="rId1"/>
      <headerFooter alignWithMargins="0">
        <oddHeader>&amp;L&amp;8PWA  Water Tables, 2015&amp;R&amp;"Simplified Arabic,Regular"&amp;8&amp;K00+000ش&amp;K01+000سلطة المياه جداول المياه، 2015</oddHeader>
        <oddFooter>&amp;C&amp;P</oddFooter>
      </headerFooter>
    </customSheetView>
    <customSheetView guid="{5D9BAB13-4BDE-4E58-91A2-3715FFA4052A}" scale="130" showPageBreaks="1" printArea="1" view="pageBreakPreview">
      <selection activeCell="K10" sqref="K10"/>
      <pageMargins left="0" right="0" top="0" bottom="0" header="0" footer="0"/>
      <printOptions horizontalCentered="1"/>
      <pageSetup paperSize="9" firstPageNumber="4" orientation="landscape" r:id="rId2"/>
      <headerFooter alignWithMargins="0">
        <oddHeader>&amp;L&amp;8PWA  Water Tables, 2015&amp;R&amp;"Simplified Arabic,Regular"&amp;8&amp;K00+000ش&amp;K01+000سلطة المياه جداول المياه، 2015</oddHeader>
        <oddFooter>&amp;C&amp;P</oddFooter>
      </headerFooter>
    </customSheetView>
  </customSheetViews>
  <mergeCells count="12">
    <mergeCell ref="G16:M16"/>
    <mergeCell ref="G17:M17"/>
    <mergeCell ref="G18:M18"/>
    <mergeCell ref="A16:F16"/>
    <mergeCell ref="A17:F17"/>
    <mergeCell ref="A18:F18"/>
    <mergeCell ref="A1:M1"/>
    <mergeCell ref="A2:M2"/>
    <mergeCell ref="G14:M14"/>
    <mergeCell ref="G15:M15"/>
    <mergeCell ref="A14:F14"/>
    <mergeCell ref="A15:F15"/>
  </mergeCells>
  <phoneticPr fontId="0" type="noConversion"/>
  <printOptions horizontalCentered="1"/>
  <pageMargins left="0.25" right="0.25" top="0.75" bottom="0.75" header="0.3" footer="0.3"/>
  <pageSetup paperSize="9" scale="90" firstPageNumber="4" orientation="landscape" r:id="rId3"/>
  <headerFooter scaleWithDoc="0" alignWithMargins="0">
    <oddHeader>&amp;L&amp;8PCBS: Water Tables, 2023&amp;R&amp;"Simplified Arabic,Regular"&amp;8&amp;K00+000ا&amp;K000000PCBS : جداول المياه، 2023</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O25"/>
  <sheetViews>
    <sheetView rightToLeft="1" view="pageBreakPreview" zoomScale="110" zoomScaleNormal="100" zoomScaleSheetLayoutView="110" workbookViewId="0">
      <selection activeCell="L18" sqref="L18"/>
    </sheetView>
  </sheetViews>
  <sheetFormatPr defaultColWidth="9.140625" defaultRowHeight="21" x14ac:dyDescent="0.2"/>
  <cols>
    <col min="1" max="1" width="18.140625" style="21" customWidth="1"/>
    <col min="2" max="12" width="8.28515625" style="1" customWidth="1"/>
    <col min="13" max="13" width="27" style="1" customWidth="1"/>
    <col min="14" max="14" width="8.7109375" style="1" customWidth="1"/>
    <col min="15" max="16384" width="9.140625" style="1"/>
  </cols>
  <sheetData>
    <row r="1" spans="1:15" s="18" customFormat="1" ht="25.5" customHeight="1" x14ac:dyDescent="0.2">
      <c r="A1" s="524" t="s">
        <v>360</v>
      </c>
      <c r="B1" s="524"/>
      <c r="C1" s="524"/>
      <c r="D1" s="524"/>
      <c r="E1" s="524"/>
      <c r="F1" s="524"/>
      <c r="G1" s="524"/>
      <c r="H1" s="524"/>
      <c r="I1" s="524"/>
      <c r="J1" s="524"/>
      <c r="K1" s="524"/>
      <c r="L1" s="524"/>
      <c r="M1" s="524"/>
    </row>
    <row r="2" spans="1:15" s="17" customFormat="1" ht="35.25" customHeight="1" x14ac:dyDescent="0.2">
      <c r="A2" s="483" t="s">
        <v>361</v>
      </c>
      <c r="B2" s="483"/>
      <c r="C2" s="483"/>
      <c r="D2" s="483"/>
      <c r="E2" s="483"/>
      <c r="F2" s="483"/>
      <c r="G2" s="483"/>
      <c r="H2" s="483"/>
      <c r="I2" s="483"/>
      <c r="J2" s="483"/>
      <c r="K2" s="483"/>
      <c r="L2" s="483"/>
      <c r="M2" s="483"/>
    </row>
    <row r="3" spans="1:15" s="17" customFormat="1" ht="6" customHeight="1" x14ac:dyDescent="0.2">
      <c r="A3" s="394"/>
      <c r="B3" s="394"/>
      <c r="C3" s="394"/>
      <c r="D3" s="394"/>
      <c r="E3" s="394"/>
      <c r="F3" s="394"/>
      <c r="G3" s="394"/>
      <c r="H3" s="394"/>
      <c r="I3" s="394"/>
      <c r="J3" s="394"/>
      <c r="K3" s="394"/>
      <c r="L3" s="394"/>
      <c r="M3" s="394"/>
    </row>
    <row r="4" spans="1:15" s="6" customFormat="1" ht="17.100000000000001" customHeight="1" x14ac:dyDescent="0.2">
      <c r="A4" s="93" t="s">
        <v>0</v>
      </c>
      <c r="B4" s="12"/>
      <c r="C4" s="12"/>
      <c r="D4" s="12"/>
      <c r="E4" s="12"/>
      <c r="F4" s="12"/>
      <c r="G4" s="12"/>
      <c r="H4" s="12"/>
      <c r="I4" s="12"/>
      <c r="J4" s="12"/>
      <c r="K4" s="12"/>
      <c r="L4" s="12"/>
      <c r="M4" s="94" t="s">
        <v>1</v>
      </c>
    </row>
    <row r="5" spans="1:15" s="6" customFormat="1" ht="17.100000000000001" customHeight="1" x14ac:dyDescent="0.2">
      <c r="A5" s="532" t="s">
        <v>127</v>
      </c>
      <c r="B5" s="95" t="s">
        <v>3</v>
      </c>
      <c r="C5" s="29"/>
      <c r="D5" s="29"/>
      <c r="E5" s="29"/>
      <c r="F5" s="29"/>
      <c r="G5" s="29"/>
      <c r="H5" s="29"/>
      <c r="I5" s="29"/>
      <c r="J5" s="29"/>
      <c r="K5" s="29"/>
      <c r="L5" s="51" t="s">
        <v>4</v>
      </c>
      <c r="M5" s="530" t="s">
        <v>72</v>
      </c>
    </row>
    <row r="6" spans="1:15" s="8" customFormat="1" ht="17.100000000000001" customHeight="1" x14ac:dyDescent="0.2">
      <c r="A6" s="533"/>
      <c r="B6" s="186">
        <v>2013</v>
      </c>
      <c r="C6" s="186">
        <v>2014</v>
      </c>
      <c r="D6" s="186">
        <v>2015</v>
      </c>
      <c r="E6" s="186">
        <v>2016</v>
      </c>
      <c r="F6" s="186">
        <v>2017</v>
      </c>
      <c r="G6" s="186">
        <v>2018</v>
      </c>
      <c r="H6" s="296">
        <v>2019</v>
      </c>
      <c r="I6" s="296">
        <v>2020</v>
      </c>
      <c r="J6" s="296">
        <v>2021</v>
      </c>
      <c r="K6" s="313">
        <v>2022</v>
      </c>
      <c r="L6" s="313">
        <v>2023</v>
      </c>
      <c r="M6" s="531"/>
    </row>
    <row r="7" spans="1:15" s="8" customFormat="1" ht="18.75" customHeight="1" x14ac:dyDescent="0.2">
      <c r="A7" s="262" t="s">
        <v>374</v>
      </c>
      <c r="B7" s="268">
        <v>63.3</v>
      </c>
      <c r="C7" s="268">
        <v>63.5</v>
      </c>
      <c r="D7" s="268">
        <v>70.2</v>
      </c>
      <c r="E7" s="268">
        <v>79.099999999999994</v>
      </c>
      <c r="F7" s="268">
        <v>83.2</v>
      </c>
      <c r="G7" s="268">
        <v>85.7</v>
      </c>
      <c r="H7" s="268">
        <v>84.2</v>
      </c>
      <c r="I7" s="268">
        <f>I8+I18</f>
        <v>88.6</v>
      </c>
      <c r="J7" s="268">
        <f t="shared" ref="J7:L7" si="0">J8+J18</f>
        <v>92.9</v>
      </c>
      <c r="K7" s="268">
        <f t="shared" si="0"/>
        <v>98.8</v>
      </c>
      <c r="L7" s="268">
        <f t="shared" si="0"/>
        <v>98.5</v>
      </c>
      <c r="M7" s="304" t="s">
        <v>375</v>
      </c>
      <c r="N7" s="35"/>
      <c r="O7" s="384"/>
    </row>
    <row r="8" spans="1:15" s="27" customFormat="1" ht="18" customHeight="1" x14ac:dyDescent="0.2">
      <c r="A8" s="61" t="s">
        <v>366</v>
      </c>
      <c r="B8" s="57">
        <v>59.3</v>
      </c>
      <c r="C8" s="144">
        <v>60</v>
      </c>
      <c r="D8" s="144">
        <v>63.8</v>
      </c>
      <c r="E8" s="144">
        <v>69</v>
      </c>
      <c r="F8" s="144">
        <v>72.599999999999994</v>
      </c>
      <c r="G8" s="144">
        <v>73.7</v>
      </c>
      <c r="H8" s="144">
        <v>71.7</v>
      </c>
      <c r="I8" s="144">
        <f>SUM(I9:I17)</f>
        <v>74</v>
      </c>
      <c r="J8" s="144">
        <f t="shared" ref="J8:L8" si="1">SUM(J9:J17)</f>
        <v>78.2</v>
      </c>
      <c r="K8" s="144">
        <f t="shared" si="1"/>
        <v>80.3</v>
      </c>
      <c r="L8" s="144">
        <f t="shared" si="1"/>
        <v>82.3</v>
      </c>
      <c r="M8" s="305" t="s">
        <v>367</v>
      </c>
      <c r="N8" s="81"/>
      <c r="O8" s="384"/>
    </row>
    <row r="9" spans="1:15" s="28" customFormat="1" ht="25.5" x14ac:dyDescent="0.65">
      <c r="A9" s="66" t="s">
        <v>79</v>
      </c>
      <c r="B9" s="63">
        <v>2.9</v>
      </c>
      <c r="C9" s="138">
        <v>3</v>
      </c>
      <c r="D9" s="138">
        <v>3</v>
      </c>
      <c r="E9" s="138">
        <v>3</v>
      </c>
      <c r="F9" s="138">
        <v>3</v>
      </c>
      <c r="G9" s="138">
        <v>3</v>
      </c>
      <c r="H9" s="138">
        <v>3</v>
      </c>
      <c r="I9" s="138">
        <v>2.50048</v>
      </c>
      <c r="J9" s="138">
        <v>2.5</v>
      </c>
      <c r="K9" s="138">
        <v>2.7</v>
      </c>
      <c r="L9" s="138">
        <v>2.2999999999999998</v>
      </c>
      <c r="M9" s="306" t="s">
        <v>80</v>
      </c>
      <c r="N9" s="75"/>
      <c r="O9" s="384"/>
    </row>
    <row r="10" spans="1:15" s="26" customFormat="1" ht="25.5" x14ac:dyDescent="0.65">
      <c r="A10" s="62" t="s">
        <v>128</v>
      </c>
      <c r="B10" s="63">
        <v>4.4000000000000004</v>
      </c>
      <c r="C10" s="138">
        <v>4.2</v>
      </c>
      <c r="D10" s="138">
        <v>5.4</v>
      </c>
      <c r="E10" s="138">
        <v>6.1</v>
      </c>
      <c r="F10" s="138">
        <v>6.6</v>
      </c>
      <c r="G10" s="138">
        <v>5.7</v>
      </c>
      <c r="H10" s="138">
        <v>4.2</v>
      </c>
      <c r="I10" s="138">
        <v>6.1129100000000003</v>
      </c>
      <c r="J10" s="138">
        <v>6.8</v>
      </c>
      <c r="K10" s="138">
        <v>6.9</v>
      </c>
      <c r="L10" s="138">
        <v>6.9</v>
      </c>
      <c r="M10" s="306" t="s">
        <v>129</v>
      </c>
      <c r="N10" s="75"/>
      <c r="O10" s="384"/>
    </row>
    <row r="11" spans="1:15" s="28" customFormat="1" ht="25.5" x14ac:dyDescent="0.65">
      <c r="A11" s="62" t="s">
        <v>83</v>
      </c>
      <c r="B11" s="63">
        <v>0.5</v>
      </c>
      <c r="C11" s="138">
        <v>0.5</v>
      </c>
      <c r="D11" s="138">
        <v>0.4</v>
      </c>
      <c r="E11" s="138">
        <v>0.5</v>
      </c>
      <c r="F11" s="138">
        <v>0.5</v>
      </c>
      <c r="G11" s="138">
        <v>0.5</v>
      </c>
      <c r="H11" s="138">
        <v>0.5</v>
      </c>
      <c r="I11" s="138">
        <v>0.53741300000000003</v>
      </c>
      <c r="J11" s="138">
        <v>0.57999999999999996</v>
      </c>
      <c r="K11" s="138">
        <v>0.6</v>
      </c>
      <c r="L11" s="138">
        <v>0.6</v>
      </c>
      <c r="M11" s="306" t="s">
        <v>84</v>
      </c>
      <c r="N11" s="75"/>
      <c r="O11" s="384"/>
    </row>
    <row r="12" spans="1:15" s="26" customFormat="1" ht="25.5" x14ac:dyDescent="0.65">
      <c r="A12" s="62" t="s">
        <v>85</v>
      </c>
      <c r="B12" s="63">
        <v>3.7</v>
      </c>
      <c r="C12" s="138">
        <v>3.9</v>
      </c>
      <c r="D12" s="138">
        <v>4.0999999999999996</v>
      </c>
      <c r="E12" s="138">
        <v>4.4000000000000004</v>
      </c>
      <c r="F12" s="138">
        <v>4.4000000000000004</v>
      </c>
      <c r="G12" s="138">
        <v>4.5999999999999996</v>
      </c>
      <c r="H12" s="138">
        <v>4.8</v>
      </c>
      <c r="I12" s="138">
        <v>4.9614240000000001</v>
      </c>
      <c r="J12" s="138">
        <v>5.0999999999999996</v>
      </c>
      <c r="K12" s="138">
        <v>5</v>
      </c>
      <c r="L12" s="138">
        <v>5</v>
      </c>
      <c r="M12" s="306" t="s">
        <v>86</v>
      </c>
      <c r="N12" s="75"/>
      <c r="O12" s="384"/>
    </row>
    <row r="13" spans="1:15" s="28" customFormat="1" ht="25.5" x14ac:dyDescent="0.65">
      <c r="A13" s="62" t="s">
        <v>87</v>
      </c>
      <c r="B13" s="63">
        <v>1</v>
      </c>
      <c r="C13" s="138">
        <v>1.4</v>
      </c>
      <c r="D13" s="138">
        <v>1.5</v>
      </c>
      <c r="E13" s="138">
        <v>1.7</v>
      </c>
      <c r="F13" s="138">
        <v>1.7</v>
      </c>
      <c r="G13" s="138">
        <v>1.3</v>
      </c>
      <c r="H13" s="138">
        <v>1.4</v>
      </c>
      <c r="I13" s="138">
        <v>0.93920899999999996</v>
      </c>
      <c r="J13" s="138">
        <v>0.9</v>
      </c>
      <c r="K13" s="138">
        <v>0.8</v>
      </c>
      <c r="L13" s="138">
        <v>0.8</v>
      </c>
      <c r="M13" s="306" t="s">
        <v>88</v>
      </c>
      <c r="N13" s="75"/>
      <c r="O13" s="384"/>
    </row>
    <row r="14" spans="1:15" s="26" customFormat="1" ht="25.5" x14ac:dyDescent="0.65">
      <c r="A14" s="62" t="s">
        <v>115</v>
      </c>
      <c r="B14" s="63">
        <v>2.8</v>
      </c>
      <c r="C14" s="138">
        <v>3</v>
      </c>
      <c r="D14" s="138">
        <v>3</v>
      </c>
      <c r="E14" s="138">
        <v>3.3</v>
      </c>
      <c r="F14" s="138">
        <v>3.3</v>
      </c>
      <c r="G14" s="138">
        <v>3.6</v>
      </c>
      <c r="H14" s="138">
        <v>3.2</v>
      </c>
      <c r="I14" s="138">
        <v>3.5</v>
      </c>
      <c r="J14" s="138">
        <v>3.6</v>
      </c>
      <c r="K14" s="138">
        <v>3.5</v>
      </c>
      <c r="L14" s="138">
        <v>4</v>
      </c>
      <c r="M14" s="306" t="s">
        <v>90</v>
      </c>
      <c r="N14" s="75"/>
      <c r="O14" s="384"/>
    </row>
    <row r="15" spans="1:15" s="28" customFormat="1" ht="25.5" x14ac:dyDescent="0.65">
      <c r="A15" s="62" t="s">
        <v>364</v>
      </c>
      <c r="B15" s="63">
        <v>20.399999999999999</v>
      </c>
      <c r="C15" s="138">
        <v>20</v>
      </c>
      <c r="D15" s="138">
        <v>21.3</v>
      </c>
      <c r="E15" s="138">
        <v>23.6</v>
      </c>
      <c r="F15" s="138">
        <v>24.5</v>
      </c>
      <c r="G15" s="138">
        <v>25.3</v>
      </c>
      <c r="H15" s="138">
        <v>21.5</v>
      </c>
      <c r="I15" s="138">
        <v>21.3</v>
      </c>
      <c r="J15" s="138">
        <v>22.4</v>
      </c>
      <c r="K15" s="138">
        <v>22.4</v>
      </c>
      <c r="L15" s="138">
        <v>23.3</v>
      </c>
      <c r="M15" s="307" t="s">
        <v>369</v>
      </c>
      <c r="N15" s="75"/>
      <c r="O15" s="384"/>
    </row>
    <row r="16" spans="1:15" s="26" customFormat="1" ht="25.5" x14ac:dyDescent="0.65">
      <c r="A16" s="62" t="s">
        <v>91</v>
      </c>
      <c r="B16" s="63">
        <v>2.2000000000000002</v>
      </c>
      <c r="C16" s="138">
        <v>2.4</v>
      </c>
      <c r="D16" s="138">
        <v>2.6</v>
      </c>
      <c r="E16" s="138">
        <v>2.6</v>
      </c>
      <c r="F16" s="138">
        <v>3</v>
      </c>
      <c r="G16" s="138">
        <v>2.7</v>
      </c>
      <c r="H16" s="138">
        <v>2.7</v>
      </c>
      <c r="I16" s="138">
        <v>2.7809900000000001</v>
      </c>
      <c r="J16" s="138">
        <v>2.9</v>
      </c>
      <c r="K16" s="138">
        <v>2.9</v>
      </c>
      <c r="L16" s="138">
        <v>3</v>
      </c>
      <c r="M16" s="308" t="s">
        <v>130</v>
      </c>
      <c r="N16" s="75"/>
      <c r="O16" s="384"/>
    </row>
    <row r="17" spans="1:15" s="28" customFormat="1" ht="18" customHeight="1" x14ac:dyDescent="0.65">
      <c r="A17" s="62" t="s">
        <v>93</v>
      </c>
      <c r="B17" s="63">
        <v>21.4</v>
      </c>
      <c r="C17" s="138">
        <v>21.6</v>
      </c>
      <c r="D17" s="138">
        <v>22.5</v>
      </c>
      <c r="E17" s="138">
        <v>23.8</v>
      </c>
      <c r="F17" s="138">
        <v>25.6</v>
      </c>
      <c r="G17" s="138">
        <v>27</v>
      </c>
      <c r="H17" s="138">
        <v>30.4</v>
      </c>
      <c r="I17" s="138">
        <v>31.4</v>
      </c>
      <c r="J17" s="138">
        <v>33.4</v>
      </c>
      <c r="K17" s="138">
        <v>35.5</v>
      </c>
      <c r="L17" s="138">
        <v>36.4</v>
      </c>
      <c r="M17" s="307" t="s">
        <v>117</v>
      </c>
      <c r="N17" s="75"/>
      <c r="O17" s="384"/>
    </row>
    <row r="18" spans="1:15" s="6" customFormat="1" ht="18" customHeight="1" x14ac:dyDescent="0.65">
      <c r="A18" s="61" t="s">
        <v>336</v>
      </c>
      <c r="B18" s="437">
        <v>4</v>
      </c>
      <c r="C18" s="437">
        <v>3.5</v>
      </c>
      <c r="D18" s="438">
        <v>6.4</v>
      </c>
      <c r="E18" s="438">
        <v>10.1</v>
      </c>
      <c r="F18" s="438">
        <v>10.6</v>
      </c>
      <c r="G18" s="439">
        <v>12</v>
      </c>
      <c r="H18" s="439">
        <v>12.5</v>
      </c>
      <c r="I18" s="439">
        <v>14.6</v>
      </c>
      <c r="J18" s="439">
        <v>14.7</v>
      </c>
      <c r="K18" s="439">
        <v>18.5</v>
      </c>
      <c r="L18" s="439">
        <v>16.2</v>
      </c>
      <c r="M18" s="305" t="s">
        <v>337</v>
      </c>
      <c r="N18" s="75"/>
      <c r="O18" s="384"/>
    </row>
    <row r="19" spans="1:15" s="6" customFormat="1" ht="39.75" customHeight="1" x14ac:dyDescent="0.65">
      <c r="A19" s="525" t="s">
        <v>118</v>
      </c>
      <c r="B19" s="525"/>
      <c r="C19" s="525"/>
      <c r="D19" s="525"/>
      <c r="E19" s="525"/>
      <c r="F19" s="525"/>
      <c r="G19" s="534" t="s">
        <v>319</v>
      </c>
      <c r="H19" s="534"/>
      <c r="I19" s="534"/>
      <c r="J19" s="534"/>
      <c r="K19" s="534"/>
      <c r="L19" s="534"/>
      <c r="M19" s="534"/>
      <c r="N19" s="75"/>
    </row>
    <row r="20" spans="1:15" s="6" customFormat="1" ht="39" customHeight="1" x14ac:dyDescent="0.65">
      <c r="A20" s="535" t="s">
        <v>346</v>
      </c>
      <c r="B20" s="535"/>
      <c r="C20" s="535"/>
      <c r="D20" s="535"/>
      <c r="E20" s="535"/>
      <c r="F20" s="535"/>
      <c r="G20" s="528" t="s">
        <v>352</v>
      </c>
      <c r="H20" s="528"/>
      <c r="I20" s="528"/>
      <c r="J20" s="528"/>
      <c r="K20" s="528"/>
      <c r="L20" s="528"/>
      <c r="M20" s="528"/>
      <c r="N20" s="36"/>
    </row>
    <row r="21" spans="1:15" s="25" customFormat="1" ht="29.25" customHeight="1" x14ac:dyDescent="0.65">
      <c r="A21" s="535" t="s">
        <v>131</v>
      </c>
      <c r="B21" s="535"/>
      <c r="C21" s="535"/>
      <c r="D21" s="535"/>
      <c r="E21" s="535"/>
      <c r="F21" s="535"/>
      <c r="G21" s="528" t="s">
        <v>132</v>
      </c>
      <c r="H21" s="528"/>
      <c r="I21" s="528"/>
      <c r="J21" s="528"/>
      <c r="K21" s="528"/>
      <c r="L21" s="528"/>
      <c r="M21" s="528"/>
      <c r="N21" s="36"/>
    </row>
    <row r="22" spans="1:15" s="25" customFormat="1" ht="38.25" customHeight="1" x14ac:dyDescent="0.65">
      <c r="A22" s="535" t="s">
        <v>341</v>
      </c>
      <c r="B22" s="535"/>
      <c r="C22" s="535"/>
      <c r="D22" s="535"/>
      <c r="E22" s="535"/>
      <c r="F22" s="535"/>
      <c r="G22" s="528" t="s">
        <v>338</v>
      </c>
      <c r="H22" s="528"/>
      <c r="I22" s="528"/>
      <c r="J22" s="528"/>
      <c r="K22" s="528"/>
      <c r="L22" s="528"/>
      <c r="M22" s="528"/>
      <c r="N22" s="36"/>
    </row>
    <row r="23" spans="1:15" s="25" customFormat="1" ht="33.75" customHeight="1" x14ac:dyDescent="0.65">
      <c r="A23" s="535" t="s">
        <v>318</v>
      </c>
      <c r="B23" s="535"/>
      <c r="C23" s="535"/>
      <c r="D23" s="535"/>
      <c r="E23" s="535"/>
      <c r="F23" s="535"/>
      <c r="G23" s="528" t="s">
        <v>313</v>
      </c>
      <c r="H23" s="528"/>
      <c r="I23" s="528"/>
      <c r="J23" s="528"/>
      <c r="K23" s="528"/>
      <c r="L23" s="528"/>
      <c r="M23" s="528"/>
      <c r="N23" s="36"/>
    </row>
    <row r="24" spans="1:15" ht="18.75" customHeight="1" x14ac:dyDescent="0.2">
      <c r="A24" s="535" t="s">
        <v>62</v>
      </c>
      <c r="B24" s="535"/>
      <c r="C24" s="535"/>
      <c r="D24" s="535"/>
      <c r="E24" s="535"/>
      <c r="F24" s="535"/>
      <c r="G24" s="529" t="s">
        <v>126</v>
      </c>
      <c r="H24" s="529"/>
      <c r="I24" s="529"/>
      <c r="J24" s="529"/>
      <c r="K24" s="529"/>
      <c r="L24" s="529"/>
      <c r="M24" s="529"/>
      <c r="N24" s="25"/>
    </row>
    <row r="25" spans="1:15" ht="17.100000000000001" customHeight="1" x14ac:dyDescent="0.2"/>
  </sheetData>
  <customSheetViews>
    <customSheetView guid="{8B9883A3-B301-4038-9D38-6F93C555057A}" showPageBreaks="1" printArea="1" view="pageLayout">
      <selection activeCell="G13" sqref="G13"/>
      <pageMargins left="0" right="0" top="0" bottom="0" header="0" footer="0"/>
      <printOptions horizontalCentered="1"/>
      <pageSetup paperSize="9" firstPageNumber="4" orientation="landscape" r:id="rId1"/>
      <headerFooter alignWithMargins="0">
        <oddHeader>&amp;L&amp;8PWA  Water Tables, 2015&amp;C
&amp;R&amp;"Simplified Arabic,Regular"&amp;8&amp;K01+000سلطة المياه جداول المياه، 2015</oddHeader>
        <oddFooter>&amp;C&amp;P</oddFooter>
      </headerFooter>
    </customSheetView>
    <customSheetView guid="{5D9BAB13-4BDE-4E58-91A2-3715FFA4052A}" showPageBreaks="1" printArea="1" view="pageBreakPreview">
      <selection activeCell="K10" sqref="K10"/>
      <pageMargins left="0" right="0" top="0" bottom="0" header="0" footer="0"/>
      <printOptions horizontalCentered="1"/>
      <pageSetup paperSize="9" firstPageNumber="4" orientation="landscape" r:id="rId2"/>
      <headerFooter alignWithMargins="0">
        <oddHeader>&amp;L&amp;8PWA  Water Tables, 2015&amp;C
&amp;R&amp;"Simplified Arabic,Regular"&amp;8&amp;K01+000سلطة المياه جداول المياه، 2015</oddHeader>
        <oddFooter>&amp;C&amp;P</oddFooter>
      </headerFooter>
    </customSheetView>
  </customSheetViews>
  <mergeCells count="16">
    <mergeCell ref="G20:M20"/>
    <mergeCell ref="G21:M21"/>
    <mergeCell ref="G24:M24"/>
    <mergeCell ref="A1:M1"/>
    <mergeCell ref="A2:M2"/>
    <mergeCell ref="M5:M6"/>
    <mergeCell ref="A5:A6"/>
    <mergeCell ref="G23:M23"/>
    <mergeCell ref="G19:M19"/>
    <mergeCell ref="A19:F19"/>
    <mergeCell ref="A20:F20"/>
    <mergeCell ref="A21:F21"/>
    <mergeCell ref="A23:F23"/>
    <mergeCell ref="A24:F24"/>
    <mergeCell ref="A22:F22"/>
    <mergeCell ref="G22:M22"/>
  </mergeCells>
  <phoneticPr fontId="0" type="noConversion"/>
  <printOptions horizontalCentered="1"/>
  <pageMargins left="0.25" right="0.25" top="0.75" bottom="0.75" header="0.3" footer="0.3"/>
  <pageSetup paperSize="9" scale="84" firstPageNumber="4" orientation="landscape" r:id="rId3"/>
  <headerFooter scaleWithDoc="0" alignWithMargins="0">
    <oddHeader>&amp;L&amp;8PCBS: Water Tables, 2023&amp;R&amp;"Simplified Arabic,Regular"&amp;8&amp;K00+000ا&amp;K000000PCBS : جداول المياه، 2023</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P28"/>
  <sheetViews>
    <sheetView rightToLeft="1" view="pageBreakPreview" zoomScale="110" zoomScaleNormal="100" zoomScaleSheetLayoutView="110" workbookViewId="0">
      <selection activeCell="A19" sqref="A19:XFD19"/>
    </sheetView>
  </sheetViews>
  <sheetFormatPr defaultColWidth="9.140625" defaultRowHeight="21" x14ac:dyDescent="0.2"/>
  <cols>
    <col min="1" max="1" width="18.42578125" style="21" customWidth="1"/>
    <col min="2" max="10" width="9.7109375" style="1" customWidth="1"/>
    <col min="11" max="11" width="13.28515625" style="1" bestFit="1" customWidth="1"/>
    <col min="12" max="12" width="12.140625" style="1" bestFit="1" customWidth="1"/>
    <col min="13" max="13" width="26.140625" style="1" customWidth="1"/>
    <col min="14" max="15" width="7.140625" style="1" customWidth="1"/>
    <col min="16" max="16384" width="9.140625" style="1"/>
  </cols>
  <sheetData>
    <row r="1" spans="1:16" s="18" customFormat="1" ht="24.75" customHeight="1" x14ac:dyDescent="0.2">
      <c r="A1" s="539" t="s">
        <v>305</v>
      </c>
      <c r="B1" s="539"/>
      <c r="C1" s="539"/>
      <c r="D1" s="539"/>
      <c r="E1" s="539"/>
      <c r="F1" s="539"/>
      <c r="G1" s="539"/>
      <c r="H1" s="539"/>
      <c r="I1" s="539"/>
      <c r="J1" s="539"/>
      <c r="K1" s="539"/>
      <c r="L1" s="539"/>
      <c r="M1" s="539"/>
    </row>
    <row r="2" spans="1:16" s="17" customFormat="1" ht="19.5" customHeight="1" x14ac:dyDescent="0.2">
      <c r="A2" s="483" t="s">
        <v>306</v>
      </c>
      <c r="B2" s="483"/>
      <c r="C2" s="483"/>
      <c r="D2" s="483"/>
      <c r="E2" s="483"/>
      <c r="F2" s="483"/>
      <c r="G2" s="483"/>
      <c r="H2" s="483"/>
      <c r="I2" s="483"/>
      <c r="J2" s="483"/>
      <c r="K2" s="483"/>
      <c r="L2" s="483"/>
      <c r="M2" s="483"/>
    </row>
    <row r="3" spans="1:16" s="17" customFormat="1" ht="6" customHeight="1" x14ac:dyDescent="0.2">
      <c r="A3" s="394"/>
      <c r="B3" s="394"/>
      <c r="C3" s="394"/>
      <c r="D3" s="394"/>
      <c r="E3" s="394"/>
      <c r="F3" s="394"/>
      <c r="G3" s="394"/>
      <c r="H3" s="394"/>
      <c r="I3" s="394"/>
      <c r="J3" s="394"/>
      <c r="K3" s="394"/>
      <c r="L3" s="394"/>
      <c r="M3" s="394"/>
    </row>
    <row r="4" spans="1:16" s="6" customFormat="1" ht="16.5" customHeight="1" x14ac:dyDescent="0.2">
      <c r="A4" s="22" t="s">
        <v>0</v>
      </c>
      <c r="B4" s="228"/>
      <c r="C4" s="228"/>
      <c r="D4" s="228"/>
      <c r="E4" s="228"/>
      <c r="F4" s="228"/>
      <c r="G4" s="228"/>
      <c r="H4" s="228"/>
      <c r="I4" s="228"/>
      <c r="J4" s="228"/>
      <c r="K4" s="228"/>
      <c r="L4" s="228"/>
      <c r="M4" s="13" t="s">
        <v>1</v>
      </c>
    </row>
    <row r="5" spans="1:16" s="8" customFormat="1" ht="17.100000000000001" customHeight="1" x14ac:dyDescent="0.2">
      <c r="A5" s="540" t="s">
        <v>179</v>
      </c>
      <c r="B5" s="309" t="s">
        <v>3</v>
      </c>
      <c r="C5" s="229"/>
      <c r="D5" s="229"/>
      <c r="E5" s="229"/>
      <c r="F5" s="229"/>
      <c r="G5" s="229"/>
      <c r="H5" s="229"/>
      <c r="I5" s="229"/>
      <c r="J5" s="229"/>
      <c r="K5" s="229"/>
      <c r="L5" s="51" t="s">
        <v>4</v>
      </c>
      <c r="M5" s="530" t="s">
        <v>111</v>
      </c>
    </row>
    <row r="6" spans="1:16" s="8" customFormat="1" ht="17.100000000000001" customHeight="1" x14ac:dyDescent="0.2">
      <c r="A6" s="541"/>
      <c r="B6" s="230">
        <v>2013</v>
      </c>
      <c r="C6" s="230">
        <v>2014</v>
      </c>
      <c r="D6" s="230">
        <v>2015</v>
      </c>
      <c r="E6" s="230">
        <v>2016</v>
      </c>
      <c r="F6" s="230">
        <v>2017</v>
      </c>
      <c r="G6" s="230">
        <v>2018</v>
      </c>
      <c r="H6" s="230">
        <v>2019</v>
      </c>
      <c r="I6" s="313">
        <v>2020</v>
      </c>
      <c r="J6" s="310">
        <v>2021</v>
      </c>
      <c r="K6" s="310">
        <v>2022</v>
      </c>
      <c r="L6" s="310">
        <v>2023</v>
      </c>
      <c r="M6" s="531"/>
    </row>
    <row r="7" spans="1:16" s="27" customFormat="1" ht="15.95" customHeight="1" x14ac:dyDescent="0.2">
      <c r="A7" s="262" t="s">
        <v>376</v>
      </c>
      <c r="B7" s="90">
        <v>100.9</v>
      </c>
      <c r="C7" s="90">
        <v>102.8</v>
      </c>
      <c r="D7" s="157">
        <v>119.6</v>
      </c>
      <c r="E7" s="154">
        <v>116</v>
      </c>
      <c r="F7" s="154">
        <v>116.8</v>
      </c>
      <c r="G7" s="154">
        <v>118.9</v>
      </c>
      <c r="H7" s="154">
        <f>SUM(H8:H16)</f>
        <v>119.3</v>
      </c>
      <c r="I7" s="88">
        <f>SUM(I8:I16)</f>
        <v>124.1</v>
      </c>
      <c r="J7" s="88">
        <v>137.4</v>
      </c>
      <c r="K7" s="88">
        <v>137.69999999999999</v>
      </c>
      <c r="L7" s="88">
        <f>'9'!B7</f>
        <v>150.4</v>
      </c>
      <c r="M7" s="305" t="s">
        <v>367</v>
      </c>
      <c r="N7" s="37"/>
      <c r="O7" s="440"/>
      <c r="P7" s="440"/>
    </row>
    <row r="8" spans="1:16" s="28" customFormat="1" ht="15.95" customHeight="1" x14ac:dyDescent="0.2">
      <c r="A8" s="66" t="s">
        <v>144</v>
      </c>
      <c r="B8" s="89">
        <v>8.8000000000000007</v>
      </c>
      <c r="C8" s="89">
        <v>6.4</v>
      </c>
      <c r="D8" s="89">
        <v>8.8000000000000007</v>
      </c>
      <c r="E8" s="89">
        <v>7.8</v>
      </c>
      <c r="F8" s="89">
        <v>8.1999999999999993</v>
      </c>
      <c r="G8" s="89">
        <v>8.1999999999999993</v>
      </c>
      <c r="H8" s="89">
        <v>9.4</v>
      </c>
      <c r="I8" s="89">
        <v>13.9</v>
      </c>
      <c r="J8" s="89">
        <v>14</v>
      </c>
      <c r="K8" s="89">
        <v>14</v>
      </c>
      <c r="L8" s="89">
        <f>'9'!B8</f>
        <v>15.2</v>
      </c>
      <c r="M8" s="59" t="s">
        <v>80</v>
      </c>
      <c r="N8" s="78"/>
      <c r="O8" s="440"/>
      <c r="P8" s="440"/>
    </row>
    <row r="9" spans="1:16" s="26" customFormat="1" ht="15.95" customHeight="1" x14ac:dyDescent="0.2">
      <c r="A9" s="62" t="s">
        <v>180</v>
      </c>
      <c r="B9" s="89">
        <v>1.6</v>
      </c>
      <c r="C9" s="89">
        <v>2</v>
      </c>
      <c r="D9" s="89">
        <v>2.2999999999999998</v>
      </c>
      <c r="E9" s="89">
        <v>3.5</v>
      </c>
      <c r="F9" s="89">
        <v>3.1</v>
      </c>
      <c r="G9" s="89">
        <v>4</v>
      </c>
      <c r="H9" s="89">
        <v>2.7</v>
      </c>
      <c r="I9" s="89">
        <v>2.2999999999999998</v>
      </c>
      <c r="J9" s="89">
        <v>3.3</v>
      </c>
      <c r="K9" s="89">
        <v>2.6</v>
      </c>
      <c r="L9" s="89">
        <f>'9'!B9</f>
        <v>3.4</v>
      </c>
      <c r="M9" s="59" t="s">
        <v>146</v>
      </c>
      <c r="N9" s="78"/>
      <c r="O9" s="440"/>
      <c r="P9" s="440"/>
    </row>
    <row r="10" spans="1:16" s="28" customFormat="1" ht="15.95" customHeight="1" x14ac:dyDescent="0.2">
      <c r="A10" s="62" t="s">
        <v>148</v>
      </c>
      <c r="B10" s="89">
        <v>8.5</v>
      </c>
      <c r="C10" s="89">
        <v>7.1</v>
      </c>
      <c r="D10" s="89">
        <v>12.4</v>
      </c>
      <c r="E10" s="89">
        <v>10.8</v>
      </c>
      <c r="F10" s="89">
        <v>10.4</v>
      </c>
      <c r="G10" s="89">
        <v>10.1</v>
      </c>
      <c r="H10" s="89">
        <v>10.199999999999999</v>
      </c>
      <c r="I10" s="89">
        <v>15.3</v>
      </c>
      <c r="J10" s="89">
        <v>16.8</v>
      </c>
      <c r="K10" s="89">
        <v>16</v>
      </c>
      <c r="L10" s="89">
        <f>'9'!B10</f>
        <v>17.8</v>
      </c>
      <c r="M10" s="59" t="s">
        <v>84</v>
      </c>
      <c r="N10" s="78"/>
      <c r="O10" s="440"/>
      <c r="P10" s="440"/>
    </row>
    <row r="11" spans="1:16" s="26" customFormat="1" ht="15.95" customHeight="1" x14ac:dyDescent="0.2">
      <c r="A11" s="62" t="s">
        <v>149</v>
      </c>
      <c r="B11" s="89">
        <v>15</v>
      </c>
      <c r="C11" s="89">
        <v>12</v>
      </c>
      <c r="D11" s="89">
        <v>16.7</v>
      </c>
      <c r="E11" s="89">
        <v>13.4</v>
      </c>
      <c r="F11" s="89">
        <v>14.5</v>
      </c>
      <c r="G11" s="89">
        <v>15.7</v>
      </c>
      <c r="H11" s="89">
        <v>13</v>
      </c>
      <c r="I11" s="89">
        <v>18.100000000000001</v>
      </c>
      <c r="J11" s="89">
        <v>19.8</v>
      </c>
      <c r="K11" s="89">
        <v>20.5</v>
      </c>
      <c r="L11" s="89">
        <f>'9'!B11</f>
        <v>23</v>
      </c>
      <c r="M11" s="59" t="s">
        <v>86</v>
      </c>
      <c r="N11" s="78"/>
      <c r="O11" s="440"/>
      <c r="P11" s="440"/>
    </row>
    <row r="12" spans="1:16" s="28" customFormat="1" ht="15.95" customHeight="1" x14ac:dyDescent="0.2">
      <c r="A12" s="62" t="s">
        <v>150</v>
      </c>
      <c r="B12" s="89">
        <v>6.5</v>
      </c>
      <c r="C12" s="89">
        <v>8.6</v>
      </c>
      <c r="D12" s="89">
        <v>7</v>
      </c>
      <c r="E12" s="89">
        <v>8.5</v>
      </c>
      <c r="F12" s="89">
        <v>8.1999999999999993</v>
      </c>
      <c r="G12" s="89">
        <v>8.3000000000000007</v>
      </c>
      <c r="H12" s="89">
        <v>8.1999999999999993</v>
      </c>
      <c r="I12" s="89">
        <v>8.1999999999999993</v>
      </c>
      <c r="J12" s="89">
        <v>9.6</v>
      </c>
      <c r="K12" s="89">
        <v>9.6</v>
      </c>
      <c r="L12" s="89">
        <f>'9'!B12</f>
        <v>10</v>
      </c>
      <c r="M12" s="59" t="s">
        <v>88</v>
      </c>
      <c r="N12" s="78"/>
      <c r="O12" s="440"/>
      <c r="P12" s="440"/>
    </row>
    <row r="13" spans="1:16" s="26" customFormat="1" ht="15.95" customHeight="1" x14ac:dyDescent="0.2">
      <c r="A13" s="62" t="s">
        <v>89</v>
      </c>
      <c r="B13" s="89">
        <v>2.6</v>
      </c>
      <c r="C13" s="89">
        <v>3.1</v>
      </c>
      <c r="D13" s="89">
        <v>2.8</v>
      </c>
      <c r="E13" s="89">
        <v>3.3</v>
      </c>
      <c r="F13" s="89">
        <v>3.2</v>
      </c>
      <c r="G13" s="89">
        <v>5.4</v>
      </c>
      <c r="H13" s="89">
        <v>3.4</v>
      </c>
      <c r="I13" s="89">
        <v>3.2</v>
      </c>
      <c r="J13" s="89">
        <v>4.8</v>
      </c>
      <c r="K13" s="89">
        <v>3.9</v>
      </c>
      <c r="L13" s="89">
        <f>'9'!B13</f>
        <v>4.5</v>
      </c>
      <c r="M13" s="59" t="s">
        <v>90</v>
      </c>
      <c r="N13" s="78"/>
      <c r="O13" s="440"/>
      <c r="P13" s="440"/>
    </row>
    <row r="14" spans="1:16" s="28" customFormat="1" ht="24.75" customHeight="1" x14ac:dyDescent="0.2">
      <c r="A14" s="62" t="s">
        <v>377</v>
      </c>
      <c r="B14" s="89">
        <v>20</v>
      </c>
      <c r="C14" s="89">
        <v>22.5</v>
      </c>
      <c r="D14" s="89">
        <v>23.8</v>
      </c>
      <c r="E14" s="89">
        <v>26.1</v>
      </c>
      <c r="F14" s="89">
        <v>25.2</v>
      </c>
      <c r="G14" s="89">
        <v>21.4</v>
      </c>
      <c r="H14" s="89">
        <v>23.3</v>
      </c>
      <c r="I14" s="89">
        <v>29.4</v>
      </c>
      <c r="J14" s="89">
        <v>30.8</v>
      </c>
      <c r="K14" s="89">
        <v>30.5</v>
      </c>
      <c r="L14" s="89">
        <f>'9'!B14</f>
        <v>33.5</v>
      </c>
      <c r="M14" s="79" t="s">
        <v>369</v>
      </c>
      <c r="N14" s="78"/>
      <c r="O14" s="440"/>
      <c r="P14" s="440"/>
    </row>
    <row r="15" spans="1:16" s="26" customFormat="1" ht="17.25" customHeight="1" x14ac:dyDescent="0.2">
      <c r="A15" s="62" t="s">
        <v>152</v>
      </c>
      <c r="B15" s="89">
        <v>5.0999999999999996</v>
      </c>
      <c r="C15" s="89">
        <v>5.9</v>
      </c>
      <c r="D15" s="89">
        <v>6.6</v>
      </c>
      <c r="E15" s="89">
        <v>6.1</v>
      </c>
      <c r="F15" s="89">
        <v>6.4</v>
      </c>
      <c r="G15" s="89">
        <v>6.5</v>
      </c>
      <c r="H15" s="89">
        <v>6.8</v>
      </c>
      <c r="I15" s="89">
        <v>4.2</v>
      </c>
      <c r="J15" s="89">
        <v>5.4</v>
      </c>
      <c r="K15" s="89">
        <v>5.8</v>
      </c>
      <c r="L15" s="89">
        <f>'9'!B15</f>
        <v>6.7</v>
      </c>
      <c r="M15" s="67" t="s">
        <v>153</v>
      </c>
      <c r="N15" s="78"/>
      <c r="O15" s="440"/>
      <c r="P15" s="440"/>
    </row>
    <row r="16" spans="1:16" s="28" customFormat="1" ht="18.75" customHeight="1" x14ac:dyDescent="0.2">
      <c r="A16" s="68" t="s">
        <v>181</v>
      </c>
      <c r="B16" s="91">
        <v>32.799999999999997</v>
      </c>
      <c r="C16" s="91">
        <v>35.200000000000003</v>
      </c>
      <c r="D16" s="91">
        <v>39.200000000000003</v>
      </c>
      <c r="E16" s="91">
        <v>36.5</v>
      </c>
      <c r="F16" s="91">
        <v>37.6</v>
      </c>
      <c r="G16" s="91">
        <v>39.299999999999997</v>
      </c>
      <c r="H16" s="91">
        <v>42.3</v>
      </c>
      <c r="I16" s="91">
        <v>29.5</v>
      </c>
      <c r="J16" s="91">
        <v>32.9</v>
      </c>
      <c r="K16" s="91">
        <v>34.799999999999997</v>
      </c>
      <c r="L16" s="91">
        <f>'9'!B16</f>
        <v>36.299999999999997</v>
      </c>
      <c r="M16" s="69" t="s">
        <v>182</v>
      </c>
      <c r="N16" s="78"/>
      <c r="O16" s="440"/>
      <c r="P16" s="440"/>
    </row>
    <row r="17" spans="1:15" s="28" customFormat="1" ht="30" customHeight="1" x14ac:dyDescent="0.2">
      <c r="A17" s="538" t="s">
        <v>183</v>
      </c>
      <c r="B17" s="538"/>
      <c r="C17" s="538"/>
      <c r="D17" s="538"/>
      <c r="E17" s="538"/>
      <c r="F17" s="536" t="s">
        <v>20</v>
      </c>
      <c r="G17" s="536"/>
      <c r="H17" s="536"/>
      <c r="I17" s="536"/>
      <c r="J17" s="536"/>
      <c r="K17" s="536"/>
      <c r="L17" s="536"/>
      <c r="M17" s="536"/>
      <c r="N17" s="37"/>
      <c r="O17" s="6"/>
    </row>
    <row r="18" spans="1:15" s="25" customFormat="1" ht="25.5" customHeight="1" x14ac:dyDescent="0.2">
      <c r="A18" s="477" t="s">
        <v>184</v>
      </c>
      <c r="B18" s="477"/>
      <c r="C18" s="477"/>
      <c r="D18" s="477"/>
      <c r="E18" s="477"/>
      <c r="F18" s="537" t="s">
        <v>185</v>
      </c>
      <c r="G18" s="537"/>
      <c r="H18" s="537"/>
      <c r="I18" s="537"/>
      <c r="J18" s="537"/>
      <c r="K18" s="537"/>
      <c r="L18" s="537"/>
      <c r="M18" s="537"/>
      <c r="N18" s="76"/>
      <c r="O18" s="8"/>
    </row>
    <row r="19" spans="1:15" s="25" customFormat="1" ht="42.75" customHeight="1" x14ac:dyDescent="0.2">
      <c r="A19" s="477" t="s">
        <v>345</v>
      </c>
      <c r="B19" s="477"/>
      <c r="C19" s="477"/>
      <c r="D19" s="477"/>
      <c r="E19" s="477"/>
      <c r="F19" s="505" t="s">
        <v>351</v>
      </c>
      <c r="G19" s="505"/>
      <c r="H19" s="505"/>
      <c r="I19" s="505"/>
      <c r="J19" s="505"/>
      <c r="K19" s="505"/>
      <c r="L19" s="505"/>
      <c r="M19" s="505"/>
      <c r="N19" s="76"/>
      <c r="O19" s="8"/>
    </row>
    <row r="20" spans="1:15" s="25" customFormat="1" ht="38.25" customHeight="1" x14ac:dyDescent="0.2">
      <c r="A20" s="477" t="s">
        <v>186</v>
      </c>
      <c r="B20" s="477"/>
      <c r="C20" s="477"/>
      <c r="D20" s="477"/>
      <c r="E20" s="477"/>
      <c r="F20" s="497" t="s">
        <v>187</v>
      </c>
      <c r="G20" s="497"/>
      <c r="H20" s="497"/>
      <c r="I20" s="497"/>
      <c r="J20" s="497"/>
      <c r="K20" s="497"/>
      <c r="L20" s="497"/>
      <c r="M20" s="497"/>
      <c r="N20" s="76"/>
      <c r="O20" s="8"/>
    </row>
    <row r="21" spans="1:15" s="6" customFormat="1" ht="24.75" customHeight="1" x14ac:dyDescent="0.2">
      <c r="A21" s="477" t="s">
        <v>188</v>
      </c>
      <c r="B21" s="477"/>
      <c r="C21" s="477"/>
      <c r="D21" s="477"/>
      <c r="E21" s="477"/>
      <c r="F21" s="505" t="s">
        <v>126</v>
      </c>
      <c r="G21" s="505"/>
      <c r="H21" s="505"/>
      <c r="I21" s="505"/>
      <c r="J21" s="505"/>
      <c r="K21" s="505"/>
      <c r="L21" s="505"/>
      <c r="M21" s="505"/>
    </row>
    <row r="22" spans="1:15" s="6" customFormat="1" ht="17.100000000000001" customHeight="1" x14ac:dyDescent="0.2">
      <c r="A22" s="20"/>
    </row>
    <row r="23" spans="1:15" s="6" customFormat="1" ht="17.100000000000001" customHeight="1" x14ac:dyDescent="0.2">
      <c r="A23" s="20"/>
    </row>
    <row r="24" spans="1:15" s="6" customFormat="1" ht="17.100000000000001" customHeight="1" x14ac:dyDescent="0.2">
      <c r="A24" s="20"/>
    </row>
    <row r="25" spans="1:15" s="6" customFormat="1" ht="17.100000000000001" customHeight="1" x14ac:dyDescent="0.2">
      <c r="A25" s="20"/>
    </row>
    <row r="26" spans="1:15" s="6" customFormat="1" ht="17.100000000000001" customHeight="1" x14ac:dyDescent="0.2">
      <c r="A26" s="20"/>
    </row>
    <row r="27" spans="1:15" s="6" customFormat="1" ht="17.100000000000001" customHeight="1" x14ac:dyDescent="0.2">
      <c r="A27" s="20"/>
    </row>
    <row r="28" spans="1:15" s="6" customFormat="1" ht="17.100000000000001" customHeight="1" x14ac:dyDescent="0.2">
      <c r="A28" s="20"/>
    </row>
  </sheetData>
  <customSheetViews>
    <customSheetView guid="{8B9883A3-B301-4038-9D38-6F93C555057A}" showPageBreaks="1" printArea="1" view="pageLayout">
      <selection activeCell="G15" sqref="G15"/>
      <pageMargins left="0" right="0" top="0" bottom="0" header="0" footer="0"/>
      <printOptions horizontalCentered="1"/>
      <pageSetup paperSize="9"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view="pageBreakPreview" topLeftCell="A4">
      <selection activeCell="K10" sqref="K10"/>
      <pageMargins left="0" right="0" top="0" bottom="0" header="0" footer="0"/>
      <printOptions horizontalCentered="1"/>
      <pageSetup paperSize="9"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14">
    <mergeCell ref="A1:M1"/>
    <mergeCell ref="A2:M2"/>
    <mergeCell ref="A5:A6"/>
    <mergeCell ref="M5:M6"/>
    <mergeCell ref="A19:E19"/>
    <mergeCell ref="A20:E20"/>
    <mergeCell ref="A21:E21"/>
    <mergeCell ref="F17:M17"/>
    <mergeCell ref="F18:M18"/>
    <mergeCell ref="F19:M19"/>
    <mergeCell ref="F20:M20"/>
    <mergeCell ref="F21:M21"/>
    <mergeCell ref="A17:E17"/>
    <mergeCell ref="A18:E18"/>
  </mergeCells>
  <phoneticPr fontId="0" type="noConversion"/>
  <printOptions horizontalCentered="1"/>
  <pageMargins left="0.25" right="0.25" top="0.75" bottom="0.75" header="0.3" footer="0.3"/>
  <pageSetup paperSize="9" scale="90" firstPageNumber="4" orientation="landscape" r:id="rId3"/>
  <headerFooter scaleWithDoc="0" alignWithMargins="0">
    <oddHeader>&amp;L&amp;8PCBS: Water Tables, 2023&amp;R&amp;"Simplified Arabic,Regular"&amp;8&amp;K00+000ا&amp;K000000PCBS : جداول المياه، 2023</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X63"/>
  <sheetViews>
    <sheetView rightToLeft="1" view="pageBreakPreview" topLeftCell="A7" zoomScaleNormal="100" zoomScaleSheetLayoutView="100" workbookViewId="0">
      <selection activeCell="I23" sqref="I23"/>
    </sheetView>
  </sheetViews>
  <sheetFormatPr defaultColWidth="9.140625" defaultRowHeight="21" x14ac:dyDescent="0.2"/>
  <cols>
    <col min="1" max="1" width="26.85546875" style="21" customWidth="1"/>
    <col min="2" max="2" width="17.5703125" style="1" customWidth="1"/>
    <col min="3" max="3" width="17" style="1" customWidth="1"/>
    <col min="4" max="4" width="14.140625" style="1" customWidth="1"/>
    <col min="5" max="5" width="13" style="1" customWidth="1"/>
    <col min="6" max="6" width="19.5703125" style="1" customWidth="1"/>
    <col min="7" max="7" width="34.42578125" style="2" customWidth="1"/>
    <col min="8" max="8" width="9.140625" style="1"/>
    <col min="9" max="9" width="6.42578125" style="1" customWidth="1"/>
    <col min="10" max="10" width="0" style="1" hidden="1" customWidth="1"/>
    <col min="11" max="12" width="26.85546875" style="1" hidden="1" customWidth="1"/>
    <col min="13" max="13" width="24.28515625" style="1" hidden="1" customWidth="1"/>
    <col min="14" max="14" width="0" style="1" hidden="1" customWidth="1"/>
    <col min="15" max="15" width="13.7109375" style="1" bestFit="1" customWidth="1"/>
    <col min="16" max="16" width="15.85546875" style="1" customWidth="1"/>
    <col min="17" max="17" width="10.42578125" style="1" bestFit="1" customWidth="1"/>
    <col min="18" max="18" width="9.42578125" style="1" bestFit="1" customWidth="1"/>
    <col min="19" max="16384" width="9.140625" style="1"/>
  </cols>
  <sheetData>
    <row r="1" spans="1:22" s="18" customFormat="1" ht="25.5" customHeight="1" x14ac:dyDescent="0.2">
      <c r="A1" s="481" t="s">
        <v>303</v>
      </c>
      <c r="B1" s="481"/>
      <c r="C1" s="481"/>
      <c r="D1" s="481"/>
      <c r="E1" s="481"/>
      <c r="F1" s="481"/>
      <c r="G1" s="481"/>
    </row>
    <row r="2" spans="1:22" s="17" customFormat="1" ht="31.5" customHeight="1" x14ac:dyDescent="0.2">
      <c r="A2" s="546" t="s">
        <v>304</v>
      </c>
      <c r="B2" s="546"/>
      <c r="C2" s="546"/>
      <c r="D2" s="546"/>
      <c r="E2" s="546"/>
      <c r="F2" s="546"/>
      <c r="G2" s="546"/>
      <c r="Q2" s="303"/>
      <c r="R2" s="302"/>
    </row>
    <row r="3" spans="1:22" s="17" customFormat="1" ht="6" customHeight="1" x14ac:dyDescent="0.2">
      <c r="A3" s="394"/>
      <c r="B3" s="394"/>
      <c r="C3" s="394"/>
      <c r="D3" s="394"/>
      <c r="E3" s="394"/>
      <c r="F3" s="394"/>
      <c r="G3" s="394"/>
    </row>
    <row r="4" spans="1:22" s="8" customFormat="1" ht="39" customHeight="1" x14ac:dyDescent="0.2">
      <c r="A4" s="540" t="s">
        <v>127</v>
      </c>
      <c r="B4" s="408" t="s">
        <v>133</v>
      </c>
      <c r="C4" s="56" t="s">
        <v>134</v>
      </c>
      <c r="D4" s="219" t="s">
        <v>135</v>
      </c>
      <c r="E4" s="408" t="s">
        <v>136</v>
      </c>
      <c r="F4" s="49" t="s">
        <v>17</v>
      </c>
      <c r="G4" s="530" t="s">
        <v>72</v>
      </c>
    </row>
    <row r="5" spans="1:22" s="8" customFormat="1" ht="45" customHeight="1" x14ac:dyDescent="0.2">
      <c r="A5" s="541"/>
      <c r="B5" s="398" t="s">
        <v>137</v>
      </c>
      <c r="C5" s="398" t="s">
        <v>138</v>
      </c>
      <c r="D5" s="398" t="s">
        <v>139</v>
      </c>
      <c r="E5" s="398" t="s">
        <v>140</v>
      </c>
      <c r="F5" s="119" t="s">
        <v>18</v>
      </c>
      <c r="G5" s="531"/>
      <c r="J5" s="298"/>
      <c r="K5" s="297"/>
      <c r="L5" s="298"/>
      <c r="M5" s="298"/>
      <c r="O5" s="44"/>
      <c r="P5" s="383" t="s">
        <v>127</v>
      </c>
      <c r="Q5" s="383">
        <v>2023</v>
      </c>
      <c r="R5" s="383">
        <v>2024</v>
      </c>
      <c r="S5" s="8" t="s">
        <v>141</v>
      </c>
    </row>
    <row r="6" spans="1:22" s="8" customFormat="1" ht="18" customHeight="1" x14ac:dyDescent="0.2">
      <c r="A6" s="155" t="s">
        <v>378</v>
      </c>
      <c r="B6" s="267">
        <f>B7+'10'!B6</f>
        <v>245.4</v>
      </c>
      <c r="C6" s="263">
        <f>C7+'10'!C6</f>
        <v>152.30000000000001</v>
      </c>
      <c r="D6" s="263">
        <f>D7+'10'!D6</f>
        <v>93.1</v>
      </c>
      <c r="E6" s="369">
        <f>E7+'10'!E6</f>
        <v>5227467</v>
      </c>
      <c r="F6" s="351">
        <f>((C6*1000000*1000)/E6)/365.25</f>
        <v>79.8</v>
      </c>
      <c r="G6" s="101" t="s">
        <v>363</v>
      </c>
      <c r="H6" s="353"/>
      <c r="I6" s="353"/>
      <c r="J6" s="353"/>
      <c r="K6" s="353"/>
      <c r="L6" s="353"/>
      <c r="M6" s="353"/>
      <c r="N6" s="353"/>
      <c r="O6" s="353"/>
      <c r="P6" s="383" t="s">
        <v>142</v>
      </c>
      <c r="Q6" s="383">
        <v>5483450</v>
      </c>
      <c r="R6" s="383">
        <v>5613463</v>
      </c>
      <c r="S6" s="8">
        <f>(Q6+R6)/2</f>
        <v>5548456.5</v>
      </c>
    </row>
    <row r="7" spans="1:22" s="8" customFormat="1" ht="18" customHeight="1" x14ac:dyDescent="0.2">
      <c r="A7" s="349" t="s">
        <v>380</v>
      </c>
      <c r="B7" s="350">
        <f>SUM(B8:B16)</f>
        <v>150.4</v>
      </c>
      <c r="C7" s="287">
        <f>SUM(C8:C16)</f>
        <v>95.5</v>
      </c>
      <c r="D7" s="287">
        <f>B7-C7</f>
        <v>54.9</v>
      </c>
      <c r="E7" s="370">
        <f>SUM(E8:E16)</f>
        <v>2970415</v>
      </c>
      <c r="F7" s="351">
        <f>((C7*1000000*1000)/E7)/365.25</f>
        <v>88</v>
      </c>
      <c r="G7" s="352" t="s">
        <v>379</v>
      </c>
      <c r="H7" s="291"/>
      <c r="J7" s="298"/>
      <c r="K7" s="297"/>
      <c r="M7" s="299"/>
      <c r="O7" s="44"/>
      <c r="P7" s="383" t="s">
        <v>143</v>
      </c>
      <c r="Q7" s="383">
        <v>3256906</v>
      </c>
      <c r="R7" s="383">
        <v>3325905</v>
      </c>
      <c r="S7" s="8">
        <f t="shared" ref="S7:S27" si="0">(Q7+R7)/2</f>
        <v>3291405.5</v>
      </c>
    </row>
    <row r="8" spans="1:22" s="6" customFormat="1" ht="15.95" customHeight="1" x14ac:dyDescent="0.2">
      <c r="A8" s="104" t="s">
        <v>144</v>
      </c>
      <c r="B8" s="340">
        <v>15.2</v>
      </c>
      <c r="C8" s="338">
        <v>8.6999999999999993</v>
      </c>
      <c r="D8" s="264">
        <v>6.3</v>
      </c>
      <c r="E8" s="371">
        <f t="shared" ref="E8:E13" si="1">S8</f>
        <v>356405</v>
      </c>
      <c r="F8" s="265">
        <f>((C8*1000000*1000)/E8)/365.25</f>
        <v>66.8</v>
      </c>
      <c r="G8" s="64" t="s">
        <v>80</v>
      </c>
      <c r="H8" s="292"/>
      <c r="I8" s="293"/>
      <c r="J8" s="298"/>
      <c r="K8" s="297"/>
      <c r="L8" s="384"/>
      <c r="M8" s="299"/>
      <c r="O8" s="44"/>
      <c r="P8" s="383" t="s">
        <v>144</v>
      </c>
      <c r="Q8" s="383">
        <v>352875</v>
      </c>
      <c r="R8" s="383">
        <v>359934</v>
      </c>
      <c r="S8" s="8">
        <f t="shared" si="0"/>
        <v>356404.5</v>
      </c>
    </row>
    <row r="9" spans="1:22" s="6" customFormat="1" ht="15.95" customHeight="1" x14ac:dyDescent="0.2">
      <c r="A9" s="105" t="s">
        <v>145</v>
      </c>
      <c r="B9" s="340">
        <v>3.4</v>
      </c>
      <c r="C9" s="338">
        <v>1.8</v>
      </c>
      <c r="D9" s="264">
        <v>1.6</v>
      </c>
      <c r="E9" s="371">
        <f t="shared" si="1"/>
        <v>69502</v>
      </c>
      <c r="F9" s="265">
        <f t="shared" ref="F9:F16" si="2">((C9*1000000*1000)/E9)/365.25</f>
        <v>70.900000000000006</v>
      </c>
      <c r="G9" s="64" t="s">
        <v>146</v>
      </c>
      <c r="H9" s="292"/>
      <c r="I9" s="293"/>
      <c r="J9" s="298"/>
      <c r="K9" s="297"/>
      <c r="L9" s="384"/>
      <c r="M9" s="299"/>
      <c r="O9" s="44"/>
      <c r="P9" s="383" t="s">
        <v>147</v>
      </c>
      <c r="Q9" s="383">
        <v>68779</v>
      </c>
      <c r="R9" s="383">
        <v>70225</v>
      </c>
      <c r="S9" s="8">
        <f t="shared" si="0"/>
        <v>69502</v>
      </c>
    </row>
    <row r="10" spans="1:22" s="6" customFormat="1" ht="15.95" customHeight="1" x14ac:dyDescent="0.2">
      <c r="A10" s="105" t="s">
        <v>148</v>
      </c>
      <c r="B10" s="340">
        <v>17.8</v>
      </c>
      <c r="C10" s="338">
        <v>10.8</v>
      </c>
      <c r="D10" s="264">
        <v>5.9</v>
      </c>
      <c r="E10" s="371">
        <f t="shared" si="1"/>
        <v>207726</v>
      </c>
      <c r="F10" s="265">
        <f t="shared" si="2"/>
        <v>142.30000000000001</v>
      </c>
      <c r="G10" s="64" t="s">
        <v>84</v>
      </c>
      <c r="H10" s="292"/>
      <c r="I10" s="293"/>
      <c r="J10" s="298"/>
      <c r="K10" s="297"/>
      <c r="L10" s="47"/>
      <c r="M10" s="299"/>
      <c r="O10" s="44"/>
      <c r="P10" s="383" t="s">
        <v>148</v>
      </c>
      <c r="Q10" s="383">
        <v>205946</v>
      </c>
      <c r="R10" s="383">
        <v>209505</v>
      </c>
      <c r="S10" s="8">
        <f t="shared" si="0"/>
        <v>207725.5</v>
      </c>
    </row>
    <row r="11" spans="1:22" s="6" customFormat="1" ht="15.95" customHeight="1" x14ac:dyDescent="0.2">
      <c r="A11" s="105" t="s">
        <v>149</v>
      </c>
      <c r="B11" s="340">
        <v>23</v>
      </c>
      <c r="C11" s="338">
        <v>13.2</v>
      </c>
      <c r="D11" s="264">
        <v>7.9</v>
      </c>
      <c r="E11" s="371">
        <f t="shared" si="1"/>
        <v>435608</v>
      </c>
      <c r="F11" s="265">
        <f t="shared" si="2"/>
        <v>83</v>
      </c>
      <c r="G11" s="64" t="s">
        <v>86</v>
      </c>
      <c r="H11" s="292"/>
      <c r="I11" s="293"/>
      <c r="J11" s="298"/>
      <c r="K11" s="297"/>
      <c r="L11" s="47"/>
      <c r="M11" s="299"/>
      <c r="O11" s="44"/>
      <c r="P11" s="383" t="s">
        <v>149</v>
      </c>
      <c r="Q11" s="383">
        <v>431584</v>
      </c>
      <c r="R11" s="383">
        <v>439631</v>
      </c>
      <c r="S11" s="8">
        <f t="shared" si="0"/>
        <v>435607.5</v>
      </c>
    </row>
    <row r="12" spans="1:22" s="6" customFormat="1" ht="15.95" customHeight="1" x14ac:dyDescent="0.2">
      <c r="A12" s="105" t="s">
        <v>150</v>
      </c>
      <c r="B12" s="340">
        <v>10</v>
      </c>
      <c r="C12" s="338">
        <v>7.3</v>
      </c>
      <c r="D12" s="264">
        <v>2.6</v>
      </c>
      <c r="E12" s="371">
        <f t="shared" si="1"/>
        <v>128385</v>
      </c>
      <c r="F12" s="265">
        <f t="shared" si="2"/>
        <v>155.69999999999999</v>
      </c>
      <c r="G12" s="64" t="s">
        <v>88</v>
      </c>
      <c r="H12" s="292"/>
      <c r="I12" s="293"/>
      <c r="J12" s="298"/>
      <c r="K12" s="297"/>
      <c r="L12" s="384"/>
      <c r="M12" s="299"/>
      <c r="O12" s="44"/>
      <c r="P12" s="383" t="s">
        <v>150</v>
      </c>
      <c r="Q12" s="383">
        <v>127025</v>
      </c>
      <c r="R12" s="383">
        <v>129745</v>
      </c>
      <c r="S12" s="8">
        <f t="shared" si="0"/>
        <v>128385</v>
      </c>
    </row>
    <row r="13" spans="1:22" s="6" customFormat="1" ht="15.95" customHeight="1" x14ac:dyDescent="0.2">
      <c r="A13" s="105" t="s">
        <v>89</v>
      </c>
      <c r="B13" s="340">
        <v>4.5</v>
      </c>
      <c r="C13" s="338">
        <v>3.2</v>
      </c>
      <c r="D13" s="264">
        <v>1.2</v>
      </c>
      <c r="E13" s="371">
        <f t="shared" si="1"/>
        <v>86891</v>
      </c>
      <c r="F13" s="265">
        <f t="shared" si="2"/>
        <v>100.8</v>
      </c>
      <c r="G13" s="64" t="s">
        <v>90</v>
      </c>
      <c r="H13" s="292"/>
      <c r="I13" s="293"/>
      <c r="J13" s="298"/>
      <c r="K13" s="297"/>
      <c r="L13" s="384"/>
      <c r="M13" s="299"/>
      <c r="O13" s="44"/>
      <c r="P13" s="383" t="s">
        <v>89</v>
      </c>
      <c r="Q13" s="383">
        <v>85920</v>
      </c>
      <c r="R13" s="383">
        <v>87861</v>
      </c>
      <c r="S13" s="8">
        <f t="shared" si="0"/>
        <v>86890.5</v>
      </c>
    </row>
    <row r="14" spans="1:22" s="6" customFormat="1" ht="20.25" x14ac:dyDescent="0.2">
      <c r="A14" s="105" t="s">
        <v>377</v>
      </c>
      <c r="B14" s="340">
        <v>33.5</v>
      </c>
      <c r="C14" s="338">
        <v>22.4</v>
      </c>
      <c r="D14" s="264">
        <v>11.1</v>
      </c>
      <c r="E14" s="371">
        <f>S14+S16-W18</f>
        <v>550237</v>
      </c>
      <c r="F14" s="265">
        <f t="shared" si="2"/>
        <v>111.5</v>
      </c>
      <c r="G14" s="156" t="s">
        <v>369</v>
      </c>
      <c r="H14" s="292"/>
      <c r="I14" s="293"/>
      <c r="J14" s="298"/>
      <c r="K14" s="297"/>
      <c r="L14" s="384"/>
      <c r="M14" s="299"/>
      <c r="O14" s="44"/>
      <c r="P14" s="383" t="s">
        <v>151</v>
      </c>
      <c r="Q14" s="383">
        <v>370030</v>
      </c>
      <c r="R14" s="383">
        <v>377465</v>
      </c>
      <c r="S14" s="8">
        <f t="shared" si="0"/>
        <v>373747.5</v>
      </c>
    </row>
    <row r="15" spans="1:22" s="6" customFormat="1" ht="19.5" customHeight="1" x14ac:dyDescent="0.2">
      <c r="A15" s="105" t="s">
        <v>152</v>
      </c>
      <c r="B15" s="340">
        <v>6.7</v>
      </c>
      <c r="C15" s="338">
        <v>3.9</v>
      </c>
      <c r="D15" s="264">
        <v>2.8</v>
      </c>
      <c r="E15" s="371">
        <f>S15</f>
        <v>55762</v>
      </c>
      <c r="F15" s="265">
        <f>((C15*1000000*1000)/E15)/365.25</f>
        <v>191.5</v>
      </c>
      <c r="G15" s="65" t="s">
        <v>153</v>
      </c>
      <c r="H15" s="292"/>
      <c r="I15" s="293"/>
      <c r="J15" s="298"/>
      <c r="K15" s="297"/>
      <c r="L15" s="384"/>
      <c r="M15" s="299"/>
      <c r="O15" s="44"/>
      <c r="P15" s="383" t="s">
        <v>154</v>
      </c>
      <c r="Q15" s="383">
        <v>55268</v>
      </c>
      <c r="R15" s="383">
        <v>56256</v>
      </c>
      <c r="S15" s="8">
        <f t="shared" si="0"/>
        <v>55762</v>
      </c>
      <c r="U15" s="6" t="s">
        <v>155</v>
      </c>
    </row>
    <row r="16" spans="1:22" s="6" customFormat="1" ht="18.75" customHeight="1" x14ac:dyDescent="0.2">
      <c r="A16" s="106" t="s">
        <v>156</v>
      </c>
      <c r="B16" s="341">
        <v>36.299999999999997</v>
      </c>
      <c r="C16" s="339">
        <v>24.2</v>
      </c>
      <c r="D16" s="311">
        <v>12.1</v>
      </c>
      <c r="E16" s="372">
        <f>S17+S18</f>
        <v>1079899</v>
      </c>
      <c r="F16" s="266">
        <f t="shared" si="2"/>
        <v>61.4</v>
      </c>
      <c r="G16" s="102" t="s">
        <v>157</v>
      </c>
      <c r="H16" s="292"/>
      <c r="I16" s="293"/>
      <c r="J16" s="298"/>
      <c r="K16" s="297"/>
      <c r="L16" s="384"/>
      <c r="M16" s="299"/>
      <c r="P16" s="383" t="s">
        <v>155</v>
      </c>
      <c r="Q16" s="383">
        <v>492340</v>
      </c>
      <c r="R16" s="383">
        <v>502625</v>
      </c>
      <c r="S16" s="8">
        <f t="shared" si="0"/>
        <v>497482.5</v>
      </c>
      <c r="U16" s="383">
        <v>2023</v>
      </c>
      <c r="V16" s="383">
        <v>2024</v>
      </c>
    </row>
    <row r="17" spans="1:24" s="42" customFormat="1" ht="41.25" customHeight="1" x14ac:dyDescent="0.2">
      <c r="A17" s="547" t="s">
        <v>158</v>
      </c>
      <c r="B17" s="548"/>
      <c r="C17" s="548"/>
      <c r="D17" s="548"/>
      <c r="E17" s="497" t="s">
        <v>159</v>
      </c>
      <c r="F17" s="543"/>
      <c r="G17" s="544"/>
      <c r="H17" s="292"/>
      <c r="I17" s="293"/>
      <c r="J17" s="298"/>
      <c r="K17" s="297"/>
      <c r="L17" s="384"/>
      <c r="M17" s="299"/>
      <c r="P17" s="383" t="s">
        <v>160</v>
      </c>
      <c r="Q17" s="383">
        <v>244704</v>
      </c>
      <c r="R17" s="383">
        <v>249689</v>
      </c>
      <c r="S17" s="8">
        <f t="shared" si="0"/>
        <v>247196.5</v>
      </c>
      <c r="U17" s="383">
        <v>492340</v>
      </c>
      <c r="V17" s="383">
        <v>502625</v>
      </c>
      <c r="W17" s="42">
        <f>(U17+V17)/2</f>
        <v>497482.5</v>
      </c>
      <c r="X17" s="383" t="s">
        <v>161</v>
      </c>
    </row>
    <row r="18" spans="1:24" s="42" customFormat="1" ht="42" customHeight="1" x14ac:dyDescent="0.2">
      <c r="A18" s="542" t="s">
        <v>162</v>
      </c>
      <c r="B18" s="506"/>
      <c r="C18" s="506"/>
      <c r="D18" s="506"/>
      <c r="E18" s="480" t="s">
        <v>163</v>
      </c>
      <c r="F18" s="545"/>
      <c r="G18" s="545"/>
      <c r="H18" s="292"/>
      <c r="I18" s="293"/>
      <c r="J18" s="298"/>
      <c r="K18" s="300"/>
      <c r="L18" s="384"/>
      <c r="M18" s="299"/>
      <c r="P18" s="383" t="s">
        <v>164</v>
      </c>
      <c r="Q18" s="383">
        <v>822435</v>
      </c>
      <c r="R18" s="383">
        <v>842969</v>
      </c>
      <c r="S18" s="8">
        <f t="shared" si="0"/>
        <v>832702</v>
      </c>
      <c r="U18" s="383">
        <v>317675</v>
      </c>
      <c r="V18" s="383">
        <v>324311</v>
      </c>
      <c r="W18" s="42">
        <f t="shared" ref="W18:W19" si="3">(U18+V18)/2</f>
        <v>320993</v>
      </c>
      <c r="X18" s="383" t="s">
        <v>165</v>
      </c>
    </row>
    <row r="19" spans="1:24" s="42" customFormat="1" ht="28.5" customHeight="1" x14ac:dyDescent="0.2">
      <c r="A19" s="506" t="s">
        <v>166</v>
      </c>
      <c r="B19" s="506"/>
      <c r="C19" s="506"/>
      <c r="D19" s="506"/>
      <c r="E19" s="480" t="s">
        <v>167</v>
      </c>
      <c r="F19" s="545"/>
      <c r="G19" s="545"/>
      <c r="I19" s="293"/>
      <c r="J19" s="298"/>
      <c r="K19" s="300"/>
      <c r="L19" s="384"/>
      <c r="M19" s="299"/>
      <c r="P19" s="383" t="s">
        <v>168</v>
      </c>
      <c r="Q19" s="383">
        <v>2226544</v>
      </c>
      <c r="R19" s="383">
        <v>2287558</v>
      </c>
      <c r="S19" s="8">
        <f t="shared" si="0"/>
        <v>2257051</v>
      </c>
      <c r="U19" s="383">
        <v>174665</v>
      </c>
      <c r="V19" s="383">
        <v>178314</v>
      </c>
      <c r="W19" s="42">
        <f t="shared" si="3"/>
        <v>176489.5</v>
      </c>
      <c r="X19" s="383" t="s">
        <v>169</v>
      </c>
    </row>
    <row r="20" spans="1:24" s="42" customFormat="1" ht="42" customHeight="1" x14ac:dyDescent="0.2">
      <c r="A20" s="506" t="s">
        <v>170</v>
      </c>
      <c r="B20" s="506"/>
      <c r="C20" s="506"/>
      <c r="D20" s="506"/>
      <c r="E20" s="480" t="s">
        <v>171</v>
      </c>
      <c r="F20" s="545"/>
      <c r="G20" s="545"/>
      <c r="J20" s="298"/>
      <c r="K20" s="297"/>
      <c r="L20" s="384"/>
      <c r="M20" s="299"/>
      <c r="P20" s="383" t="s">
        <v>172</v>
      </c>
      <c r="Q20" s="383">
        <v>444412</v>
      </c>
      <c r="R20" s="383">
        <v>458489</v>
      </c>
      <c r="S20" s="8">
        <f t="shared" si="0"/>
        <v>451450.5</v>
      </c>
    </row>
    <row r="21" spans="1:24" s="127" customFormat="1" ht="60.75" customHeight="1" x14ac:dyDescent="0.2">
      <c r="A21" s="506" t="s">
        <v>173</v>
      </c>
      <c r="B21" s="506"/>
      <c r="C21" s="506"/>
      <c r="D21" s="506"/>
      <c r="E21" s="507" t="s">
        <v>174</v>
      </c>
      <c r="F21" s="507"/>
      <c r="G21" s="507"/>
      <c r="J21" s="298"/>
      <c r="K21" s="297"/>
      <c r="L21" s="384"/>
      <c r="M21" s="299"/>
      <c r="P21" s="383" t="s">
        <v>175</v>
      </c>
      <c r="Q21" s="383">
        <v>749100</v>
      </c>
      <c r="R21" s="383">
        <v>767167</v>
      </c>
      <c r="S21" s="8">
        <f t="shared" si="0"/>
        <v>758133.5</v>
      </c>
    </row>
    <row r="22" spans="1:24" s="167" customFormat="1" ht="17.100000000000001" customHeight="1" x14ac:dyDescent="0.2">
      <c r="A22" s="619" t="s">
        <v>390</v>
      </c>
      <c r="B22" s="619"/>
      <c r="C22" s="619"/>
      <c r="D22" s="619"/>
      <c r="E22" s="620" t="s">
        <v>385</v>
      </c>
      <c r="F22" s="620"/>
      <c r="G22" s="620"/>
      <c r="H22" s="618"/>
      <c r="I22" s="618"/>
      <c r="J22" s="618"/>
      <c r="K22" s="618"/>
      <c r="L22" s="618"/>
      <c r="M22" s="618"/>
    </row>
    <row r="23" spans="1:24" s="167" customFormat="1" ht="60" customHeight="1" x14ac:dyDescent="0.2">
      <c r="A23" s="506" t="s">
        <v>392</v>
      </c>
      <c r="B23" s="506"/>
      <c r="C23" s="506"/>
      <c r="D23" s="506"/>
      <c r="E23" s="507" t="s">
        <v>387</v>
      </c>
      <c r="F23" s="507"/>
      <c r="G23" s="507"/>
      <c r="H23" s="617"/>
      <c r="I23" s="617"/>
      <c r="J23" s="617"/>
      <c r="K23" s="617"/>
      <c r="L23" s="617"/>
      <c r="M23" s="617"/>
    </row>
    <row r="24" spans="1:24" s="167" customFormat="1" ht="70.5" customHeight="1" x14ac:dyDescent="0.2">
      <c r="A24" s="506" t="s">
        <v>389</v>
      </c>
      <c r="B24" s="506"/>
      <c r="C24" s="506"/>
      <c r="D24" s="506"/>
      <c r="E24" s="507" t="s">
        <v>386</v>
      </c>
      <c r="F24" s="507"/>
      <c r="G24" s="507"/>
      <c r="H24" s="617"/>
      <c r="I24" s="617"/>
      <c r="J24" s="617"/>
      <c r="K24" s="617"/>
      <c r="L24" s="617"/>
      <c r="M24" s="617"/>
    </row>
    <row r="25" spans="1:24" s="6" customFormat="1" ht="17.100000000000001" customHeight="1" x14ac:dyDescent="0.2">
      <c r="A25" s="20"/>
      <c r="B25" s="11"/>
      <c r="C25" s="11"/>
      <c r="D25" s="11"/>
      <c r="E25" s="11"/>
      <c r="F25" s="11"/>
      <c r="P25" s="383" t="s">
        <v>176</v>
      </c>
      <c r="Q25" s="383">
        <v>319208</v>
      </c>
      <c r="R25" s="383">
        <v>327642</v>
      </c>
      <c r="S25" s="8">
        <f t="shared" si="0"/>
        <v>323425</v>
      </c>
    </row>
    <row r="26" spans="1:24" s="6" customFormat="1" ht="17.100000000000001" customHeight="1" x14ac:dyDescent="0.2">
      <c r="A26" s="20"/>
      <c r="P26" s="383" t="s">
        <v>177</v>
      </c>
      <c r="Q26" s="383">
        <v>438557</v>
      </c>
      <c r="R26" s="383">
        <v>451255</v>
      </c>
      <c r="S26" s="8">
        <f t="shared" si="0"/>
        <v>444906</v>
      </c>
    </row>
    <row r="27" spans="1:24" s="6" customFormat="1" ht="17.100000000000001" customHeight="1" x14ac:dyDescent="0.2">
      <c r="A27" s="20"/>
      <c r="P27" s="383" t="s">
        <v>178</v>
      </c>
      <c r="Q27" s="383">
        <v>275267</v>
      </c>
      <c r="R27" s="383">
        <v>283005</v>
      </c>
      <c r="S27" s="8">
        <f t="shared" si="0"/>
        <v>279136</v>
      </c>
    </row>
    <row r="28" spans="1:24" s="6" customFormat="1" ht="17.100000000000001" customHeight="1" x14ac:dyDescent="0.2">
      <c r="A28" s="20"/>
      <c r="P28" s="384"/>
      <c r="Q28" s="384"/>
      <c r="R28" s="384"/>
      <c r="S28" s="8"/>
    </row>
    <row r="29" spans="1:24" s="6" customFormat="1" ht="17.100000000000001" customHeight="1" x14ac:dyDescent="0.2">
      <c r="A29" s="20"/>
      <c r="P29" s="384"/>
      <c r="Q29" s="384"/>
      <c r="R29" s="384"/>
      <c r="S29" s="8"/>
    </row>
    <row r="30" spans="1:24" s="6" customFormat="1" ht="17.100000000000001" customHeight="1" x14ac:dyDescent="0.2">
      <c r="A30" s="20"/>
      <c r="P30" s="384"/>
      <c r="Q30" s="384"/>
      <c r="R30" s="384"/>
      <c r="S30" s="8"/>
    </row>
    <row r="31" spans="1:24" s="6" customFormat="1" ht="17.100000000000001" customHeight="1" x14ac:dyDescent="0.2">
      <c r="A31" s="20"/>
      <c r="Q31" s="301"/>
      <c r="R31" s="301"/>
    </row>
    <row r="32" spans="1:24" s="6" customFormat="1" ht="17.100000000000001" customHeight="1" x14ac:dyDescent="0.2">
      <c r="A32" s="20"/>
    </row>
    <row r="33" spans="1:6" s="6" customFormat="1" ht="17.100000000000001" customHeight="1" x14ac:dyDescent="0.2">
      <c r="A33" s="20"/>
    </row>
    <row r="34" spans="1:6" s="6" customFormat="1" ht="17.100000000000001" customHeight="1" x14ac:dyDescent="0.2">
      <c r="A34" s="481"/>
      <c r="B34" s="481"/>
      <c r="C34" s="481"/>
      <c r="D34" s="481"/>
      <c r="E34" s="481"/>
      <c r="F34" s="481"/>
    </row>
    <row r="35" spans="1:6" s="6" customFormat="1" ht="17.100000000000001" customHeight="1" x14ac:dyDescent="0.2">
      <c r="A35" s="546"/>
      <c r="B35" s="546"/>
      <c r="C35" s="546"/>
      <c r="D35" s="546"/>
      <c r="E35" s="546"/>
      <c r="F35" s="546"/>
    </row>
    <row r="36" spans="1:6" s="6" customFormat="1" ht="17.100000000000001" customHeight="1" x14ac:dyDescent="0.2">
      <c r="A36" s="394"/>
      <c r="B36" s="394"/>
      <c r="C36" s="394"/>
      <c r="D36" s="394"/>
      <c r="E36" s="394"/>
      <c r="F36" s="394"/>
    </row>
    <row r="37" spans="1:6" s="6" customFormat="1" ht="17.100000000000001" customHeight="1" x14ac:dyDescent="0.2">
      <c r="A37" s="551"/>
      <c r="B37" s="129"/>
      <c r="C37" s="129"/>
      <c r="D37" s="129"/>
      <c r="E37" s="129"/>
      <c r="F37" s="395"/>
    </row>
    <row r="38" spans="1:6" s="6" customFormat="1" ht="17.100000000000001" customHeight="1" x14ac:dyDescent="0.2">
      <c r="A38" s="551"/>
      <c r="B38" s="12"/>
      <c r="C38" s="12"/>
      <c r="D38" s="12"/>
      <c r="E38" s="12"/>
      <c r="F38" s="12"/>
    </row>
    <row r="39" spans="1:6" s="6" customFormat="1" ht="17.100000000000001" customHeight="1" x14ac:dyDescent="0.2">
      <c r="A39" s="132"/>
      <c r="B39" s="133"/>
      <c r="C39" s="133"/>
      <c r="D39" s="134"/>
      <c r="E39" s="57"/>
      <c r="F39" s="57"/>
    </row>
    <row r="40" spans="1:6" s="6" customFormat="1" ht="17.100000000000001" customHeight="1" x14ac:dyDescent="0.2">
      <c r="A40" s="135"/>
      <c r="B40" s="83"/>
      <c r="C40" s="83"/>
      <c r="D40" s="84"/>
      <c r="E40" s="85"/>
      <c r="F40" s="128"/>
    </row>
    <row r="41" spans="1:6" s="6" customFormat="1" ht="17.100000000000001" customHeight="1" x14ac:dyDescent="0.2">
      <c r="A41" s="136"/>
      <c r="B41" s="83"/>
      <c r="C41" s="83"/>
      <c r="D41" s="84"/>
      <c r="E41" s="85"/>
      <c r="F41" s="85"/>
    </row>
    <row r="42" spans="1:6" s="6" customFormat="1" ht="17.100000000000001" customHeight="1" x14ac:dyDescent="0.2">
      <c r="A42" s="136"/>
      <c r="B42" s="121"/>
      <c r="C42" s="121"/>
      <c r="D42" s="123"/>
      <c r="E42" s="85"/>
      <c r="F42" s="85"/>
    </row>
    <row r="43" spans="1:6" s="6" customFormat="1" ht="17.100000000000001" customHeight="1" x14ac:dyDescent="0.2">
      <c r="A43" s="136"/>
      <c r="B43" s="83"/>
      <c r="C43" s="83"/>
      <c r="D43" s="84"/>
      <c r="E43" s="126"/>
      <c r="F43" s="85"/>
    </row>
    <row r="44" spans="1:6" s="6" customFormat="1" ht="17.100000000000001" customHeight="1" x14ac:dyDescent="0.2">
      <c r="A44" s="136"/>
      <c r="B44" s="121"/>
      <c r="C44" s="121"/>
      <c r="D44" s="84"/>
      <c r="E44" s="85"/>
      <c r="F44" s="85"/>
    </row>
    <row r="45" spans="1:6" s="6" customFormat="1" ht="17.100000000000001" customHeight="1" x14ac:dyDescent="0.2">
      <c r="A45" s="136"/>
      <c r="B45" s="83"/>
      <c r="C45" s="83"/>
      <c r="D45" s="84"/>
      <c r="E45" s="85"/>
      <c r="F45" s="85"/>
    </row>
    <row r="46" spans="1:6" s="6" customFormat="1" ht="17.100000000000001" customHeight="1" x14ac:dyDescent="0.2">
      <c r="A46" s="136"/>
      <c r="B46" s="121"/>
      <c r="C46" s="121"/>
      <c r="D46" s="123"/>
      <c r="E46" s="85"/>
      <c r="F46" s="85"/>
    </row>
    <row r="47" spans="1:6" s="6" customFormat="1" ht="17.100000000000001" customHeight="1" x14ac:dyDescent="0.2">
      <c r="A47" s="136"/>
      <c r="B47" s="83"/>
      <c r="C47" s="83"/>
      <c r="D47" s="123"/>
      <c r="E47" s="85"/>
      <c r="F47" s="85"/>
    </row>
    <row r="48" spans="1:6" s="6" customFormat="1" ht="17.100000000000001" customHeight="1" x14ac:dyDescent="0.2">
      <c r="A48" s="136"/>
      <c r="B48" s="83"/>
      <c r="C48" s="83"/>
      <c r="D48" s="84"/>
      <c r="E48" s="85"/>
      <c r="F48" s="85"/>
    </row>
    <row r="49" spans="1:6" s="6" customFormat="1" ht="17.100000000000001" customHeight="1" x14ac:dyDescent="0.2">
      <c r="A49" s="136"/>
      <c r="B49" s="83"/>
      <c r="C49" s="83"/>
      <c r="D49" s="123"/>
      <c r="E49" s="85"/>
      <c r="F49" s="85"/>
    </row>
    <row r="50" spans="1:6" s="6" customFormat="1" ht="17.100000000000001" customHeight="1" x14ac:dyDescent="0.2">
      <c r="A50" s="552"/>
      <c r="B50" s="553"/>
      <c r="C50" s="553"/>
      <c r="D50" s="552"/>
      <c r="E50" s="552"/>
      <c r="F50" s="146"/>
    </row>
    <row r="51" spans="1:6" s="6" customFormat="1" ht="17.100000000000001" customHeight="1" x14ac:dyDescent="0.2">
      <c r="A51" s="550"/>
      <c r="B51" s="550"/>
      <c r="C51" s="550"/>
      <c r="D51" s="550"/>
      <c r="E51" s="550"/>
      <c r="F51" s="403"/>
    </row>
    <row r="52" spans="1:6" s="6" customFormat="1" ht="17.100000000000001" customHeight="1" x14ac:dyDescent="0.2">
      <c r="A52" s="549"/>
      <c r="B52" s="549"/>
      <c r="C52" s="549"/>
      <c r="D52" s="549"/>
      <c r="E52" s="549"/>
      <c r="F52" s="403"/>
    </row>
    <row r="53" spans="1:6" s="6" customFormat="1" ht="17.100000000000001" customHeight="1" x14ac:dyDescent="0.2">
      <c r="A53" s="550"/>
      <c r="B53" s="550"/>
      <c r="C53" s="550"/>
      <c r="D53" s="550"/>
      <c r="E53" s="550"/>
      <c r="F53" s="145"/>
    </row>
    <row r="54" spans="1:6" s="6" customFormat="1" ht="17.100000000000001" customHeight="1" x14ac:dyDescent="0.2">
      <c r="A54" s="549"/>
      <c r="B54" s="549"/>
      <c r="C54" s="549"/>
      <c r="D54" s="549"/>
      <c r="E54" s="549"/>
      <c r="F54" s="403"/>
    </row>
    <row r="55" spans="1:6" s="6" customFormat="1" ht="17.100000000000001" customHeight="1" x14ac:dyDescent="0.2">
      <c r="A55" s="550"/>
      <c r="B55" s="550"/>
      <c r="C55" s="550"/>
      <c r="D55" s="550"/>
      <c r="E55" s="550"/>
      <c r="F55" s="403"/>
    </row>
    <row r="56" spans="1:6" s="6" customFormat="1" ht="17.100000000000001" customHeight="1" x14ac:dyDescent="0.2">
      <c r="A56" s="20"/>
      <c r="B56" s="11"/>
      <c r="C56" s="11"/>
      <c r="D56" s="11"/>
      <c r="E56" s="11"/>
      <c r="F56" s="11"/>
    </row>
    <row r="57" spans="1:6" s="6" customFormat="1" ht="17.100000000000001" customHeight="1" x14ac:dyDescent="0.2">
      <c r="A57" s="20"/>
    </row>
    <row r="58" spans="1:6" s="6" customFormat="1" ht="17.100000000000001" customHeight="1" x14ac:dyDescent="0.2">
      <c r="A58" s="20"/>
    </row>
    <row r="59" spans="1:6" s="6" customFormat="1" ht="17.100000000000001" customHeight="1" x14ac:dyDescent="0.2">
      <c r="A59" s="20"/>
    </row>
    <row r="60" spans="1:6" s="6" customFormat="1" ht="17.100000000000001" customHeight="1" x14ac:dyDescent="0.2">
      <c r="A60" s="20"/>
    </row>
    <row r="61" spans="1:6" s="6" customFormat="1" ht="17.100000000000001" customHeight="1" x14ac:dyDescent="0.2">
      <c r="A61" s="20"/>
    </row>
    <row r="62" spans="1:6" s="6" customFormat="1" ht="17.100000000000001" customHeight="1" x14ac:dyDescent="0.2">
      <c r="A62" s="20"/>
    </row>
    <row r="63" spans="1:6" s="6" customFormat="1" ht="17.100000000000001" customHeight="1" x14ac:dyDescent="0.2">
      <c r="A63" s="20"/>
    </row>
  </sheetData>
  <customSheetViews>
    <customSheetView guid="{8B9883A3-B301-4038-9D38-6F93C555057A}" showPageBreaks="1" printArea="1" hiddenColumns="1" view="pageLayout">
      <selection activeCell="E16" sqref="E16:G16"/>
      <pageMargins left="0" right="0" top="0" bottom="0" header="0" footer="0"/>
      <printOptions horizontalCentered="1"/>
      <pageSetup paperSize="9" scale="91"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hiddenColumns="1" view="pageBreakPreview" topLeftCell="A7">
      <selection activeCell="K10" sqref="K10"/>
      <pageMargins left="0" right="0" top="0" bottom="0" header="0" footer="0"/>
      <printOptions horizontalCentered="1"/>
      <pageSetup paperSize="9" scale="91"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29">
    <mergeCell ref="A22:D22"/>
    <mergeCell ref="A23:D23"/>
    <mergeCell ref="A24:D24"/>
    <mergeCell ref="E22:G22"/>
    <mergeCell ref="E23:G23"/>
    <mergeCell ref="E24:G24"/>
    <mergeCell ref="A34:F34"/>
    <mergeCell ref="A35:F35"/>
    <mergeCell ref="A37:A38"/>
    <mergeCell ref="A50:E50"/>
    <mergeCell ref="A19:D19"/>
    <mergeCell ref="A20:D20"/>
    <mergeCell ref="A21:D21"/>
    <mergeCell ref="E19:G19"/>
    <mergeCell ref="E20:G20"/>
    <mergeCell ref="E21:G21"/>
    <mergeCell ref="A54:E54"/>
    <mergeCell ref="A55:E55"/>
    <mergeCell ref="A51:E51"/>
    <mergeCell ref="A52:E52"/>
    <mergeCell ref="A53:E53"/>
    <mergeCell ref="A18:D18"/>
    <mergeCell ref="E17:G17"/>
    <mergeCell ref="E18:G18"/>
    <mergeCell ref="A1:G1"/>
    <mergeCell ref="A2:G2"/>
    <mergeCell ref="G4:G5"/>
    <mergeCell ref="A4:A5"/>
    <mergeCell ref="A17:D17"/>
  </mergeCells>
  <phoneticPr fontId="0" type="noConversion"/>
  <printOptions horizontalCentered="1"/>
  <pageMargins left="0.25" right="0.25" top="0.75" bottom="0.75" header="0.3" footer="0.3"/>
  <pageSetup paperSize="9" scale="71" firstPageNumber="4" orientation="landscape" r:id="rId3"/>
  <headerFooter scaleWithDoc="0" alignWithMargins="0">
    <oddHeader>&amp;L&amp;8PCBS: Water Tables, 2023&amp;R&amp;"Simplified Arabic,Regular"&amp;8&amp;K00+000ا&amp;K000000PCBS : جداول المياه، 2023</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1</vt:lpstr>
      <vt:lpstr>2</vt:lpstr>
      <vt:lpstr>3</vt:lpstr>
      <vt:lpstr>4</vt:lpstr>
      <vt:lpstr>5</vt:lpstr>
      <vt:lpstr>6</vt:lpstr>
      <vt:lpstr>7</vt:lpstr>
      <vt:lpstr>8</vt:lpstr>
      <vt:lpstr>9</vt:lpstr>
      <vt:lpstr>10</vt:lpstr>
      <vt:lpstr>11</vt:lpstr>
      <vt:lpstr>12</vt:lpstr>
      <vt:lpstr>13</vt:lpstr>
      <vt:lpstr>14</vt:lpstr>
      <vt:lpstr>15</vt:lpstr>
      <vt:lpstr>'1'!Print_Area</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vector>
  </TitlesOfParts>
  <Manager/>
  <Company>PCBS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water tables 2023</dc:title>
  <dc:subject/>
  <dc:creator>Ashraf Dweikat</dc:creator>
  <cp:keywords>water tables 2023</cp:keywords>
  <dc:description/>
  <cp:lastModifiedBy>MOHAMMAD SHAHEEN</cp:lastModifiedBy>
  <cp:revision/>
  <cp:lastPrinted>2024-12-15T10:31:56Z</cp:lastPrinted>
  <dcterms:created xsi:type="dcterms:W3CDTF">2001-09-16T07:30:44Z</dcterms:created>
  <dcterms:modified xsi:type="dcterms:W3CDTF">2025-06-25T07:45:36Z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